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20" windowHeight="10620" activeTab="0"/>
  </bookViews>
  <sheets>
    <sheet name="Appendix 1" sheetId="1" r:id="rId1"/>
  </sheets>
  <definedNames/>
  <calcPr fullCalcOnLoad="1"/>
</workbook>
</file>

<file path=xl/sharedStrings.xml><?xml version="1.0" encoding="utf-8"?>
<sst xmlns="http://schemas.openxmlformats.org/spreadsheetml/2006/main" count="1445" uniqueCount="206">
  <si>
    <t>Station 1</t>
  </si>
  <si>
    <t>Boring</t>
  </si>
  <si>
    <t>Bioerosion</t>
  </si>
  <si>
    <t>Serpulid</t>
  </si>
  <si>
    <t>Spirorbid</t>
  </si>
  <si>
    <t>Bryozoan</t>
  </si>
  <si>
    <t>Barnacle</t>
  </si>
  <si>
    <t>Bivalve</t>
  </si>
  <si>
    <t xml:space="preserve">Algae </t>
  </si>
  <si>
    <t>Foraminifera</t>
  </si>
  <si>
    <t xml:space="preserve">OTHER </t>
  </si>
  <si>
    <t>AGE</t>
  </si>
  <si>
    <t>SD</t>
  </si>
  <si>
    <t>BIVALVE</t>
  </si>
  <si>
    <t>Depth (m)</t>
  </si>
  <si>
    <t>U-tube</t>
  </si>
  <si>
    <t>Cliona</t>
  </si>
  <si>
    <t>small pits*</t>
  </si>
  <si>
    <t>microboring*</t>
  </si>
  <si>
    <t>drillhole</t>
  </si>
  <si>
    <t>unidentified</t>
  </si>
  <si>
    <t>alpha</t>
  </si>
  <si>
    <t>beta</t>
  </si>
  <si>
    <t>gamma</t>
  </si>
  <si>
    <t>delta</t>
  </si>
  <si>
    <t>unknown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</si>
  <si>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</si>
  <si>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</si>
  <si>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</si>
  <si>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</si>
  <si>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</si>
  <si>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</si>
  <si>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</si>
  <si>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</si>
  <si>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</si>
  <si>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</si>
  <si>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</si>
  <si>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</si>
  <si>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</si>
  <si>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</si>
  <si>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</si>
  <si>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</si>
  <si>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Unknown</t>
  </si>
  <si>
    <t>Oyster</t>
  </si>
  <si>
    <t>Spiral</t>
  </si>
  <si>
    <t>Serial</t>
  </si>
  <si>
    <t>Biserial</t>
  </si>
  <si>
    <t>Spir-serial</t>
  </si>
  <si>
    <t>irreg</t>
  </si>
  <si>
    <t>unid</t>
  </si>
  <si>
    <t>Other</t>
  </si>
  <si>
    <t>RMA</t>
  </si>
  <si>
    <t>(+/-)</t>
  </si>
  <si>
    <t>Polydora</t>
  </si>
  <si>
    <t>microboring</t>
  </si>
  <si>
    <t>Oichnus</t>
  </si>
  <si>
    <t>Placostegus</t>
  </si>
  <si>
    <t>Hydroides</t>
  </si>
  <si>
    <t>Protula</t>
  </si>
  <si>
    <t>Sclerostyla</t>
  </si>
  <si>
    <t>Spirorbis</t>
  </si>
  <si>
    <t>Aspidelectra</t>
  </si>
  <si>
    <t>Mychoplectra</t>
  </si>
  <si>
    <t>Metrarabdotos</t>
  </si>
  <si>
    <t>Membranipora</t>
  </si>
  <si>
    <t>Corbulella</t>
  </si>
  <si>
    <t>Micropora</t>
  </si>
  <si>
    <t>Hippoporina</t>
  </si>
  <si>
    <t>Electra</t>
  </si>
  <si>
    <t>Arthropoma</t>
  </si>
  <si>
    <t>Stylopoma</t>
  </si>
  <si>
    <t>Smittoidea</t>
  </si>
  <si>
    <t>Reginella</t>
  </si>
  <si>
    <t>Puellina</t>
  </si>
  <si>
    <t>Conopeum</t>
  </si>
  <si>
    <t>13059B</t>
  </si>
  <si>
    <t>13060B</t>
  </si>
  <si>
    <t>13061B</t>
  </si>
  <si>
    <t>13062B</t>
  </si>
  <si>
    <t>13063B</t>
  </si>
  <si>
    <t>13064B</t>
  </si>
  <si>
    <t>13065B</t>
  </si>
  <si>
    <t>13066B</t>
  </si>
  <si>
    <t>13067B</t>
  </si>
  <si>
    <t>13068B</t>
  </si>
  <si>
    <t>13069B</t>
  </si>
  <si>
    <t>13070B</t>
  </si>
  <si>
    <t>13071B</t>
  </si>
  <si>
    <t>13072B</t>
  </si>
  <si>
    <t>13073B</t>
  </si>
  <si>
    <t>13074B</t>
  </si>
  <si>
    <t>13075B</t>
  </si>
  <si>
    <t>13076B</t>
  </si>
  <si>
    <t>13077B</t>
  </si>
  <si>
    <t>13078B</t>
  </si>
  <si>
    <t>13079B</t>
  </si>
  <si>
    <t>13080B</t>
  </si>
  <si>
    <t>13081B</t>
  </si>
  <si>
    <t>13082B</t>
  </si>
  <si>
    <t>13083B</t>
  </si>
  <si>
    <t>13084B</t>
  </si>
  <si>
    <t>13085B</t>
  </si>
  <si>
    <t>13086B</t>
  </si>
  <si>
    <t>13087B</t>
  </si>
  <si>
    <t>13088B</t>
  </si>
  <si>
    <t>TOTAL</t>
  </si>
  <si>
    <t>Station 9</t>
  </si>
  <si>
    <t>B. rosea</t>
  </si>
  <si>
    <t># colonized</t>
  </si>
  <si>
    <t>unidentifed</t>
  </si>
  <si>
    <t>Undescribed</t>
  </si>
  <si>
    <t>UnID runner</t>
  </si>
  <si>
    <t>Unidentifed</t>
  </si>
  <si>
    <t>Anomia</t>
  </si>
  <si>
    <t>Unidentified</t>
  </si>
  <si>
    <t>Uniserial</t>
  </si>
  <si>
    <t>Uncoiled</t>
  </si>
  <si>
    <t>Irregular</t>
  </si>
  <si>
    <t>Sponge</t>
  </si>
  <si>
    <t>Station 3</t>
  </si>
  <si>
    <t>32548B</t>
  </si>
  <si>
    <t>32549B</t>
  </si>
  <si>
    <t>32576B</t>
  </si>
  <si>
    <t>32577B</t>
  </si>
  <si>
    <t>32578B</t>
  </si>
  <si>
    <t>32579B</t>
  </si>
  <si>
    <t>32580B</t>
  </si>
  <si>
    <t>32581B</t>
  </si>
  <si>
    <t>32582B</t>
  </si>
  <si>
    <t>32583B</t>
  </si>
  <si>
    <t>32584B</t>
  </si>
  <si>
    <t>32585B</t>
  </si>
  <si>
    <t>32586B</t>
  </si>
  <si>
    <t>32587B</t>
  </si>
  <si>
    <t>32588B</t>
  </si>
  <si>
    <t>32589B</t>
  </si>
  <si>
    <t>32590B</t>
  </si>
  <si>
    <t>32591B</t>
  </si>
  <si>
    <t>32592B</t>
  </si>
  <si>
    <t>32593B</t>
  </si>
  <si>
    <t>32594B</t>
  </si>
  <si>
    <t>32595B</t>
  </si>
  <si>
    <t>32596B</t>
  </si>
  <si>
    <t>32597B</t>
  </si>
  <si>
    <t>32598B</t>
  </si>
  <si>
    <t>Station 5</t>
  </si>
  <si>
    <t>52038B</t>
  </si>
  <si>
    <t>52039B</t>
  </si>
  <si>
    <t>52040B</t>
  </si>
  <si>
    <t>52041B</t>
  </si>
  <si>
    <t>52042B</t>
  </si>
  <si>
    <t>52043B</t>
  </si>
  <si>
    <t>52044B</t>
  </si>
  <si>
    <t>52045B</t>
  </si>
  <si>
    <t>52046B</t>
  </si>
  <si>
    <t>52047B</t>
  </si>
  <si>
    <t>52048B</t>
  </si>
  <si>
    <t>52049B</t>
  </si>
  <si>
    <t>52050B</t>
  </si>
  <si>
    <t>52051B</t>
  </si>
  <si>
    <t>52052B</t>
  </si>
  <si>
    <t>52053B</t>
  </si>
  <si>
    <t>52054B</t>
  </si>
  <si>
    <t>52055B</t>
  </si>
  <si>
    <t>52056B</t>
  </si>
  <si>
    <t>52057B</t>
  </si>
  <si>
    <t>52058B</t>
  </si>
  <si>
    <t>52059B</t>
  </si>
  <si>
    <t>52060B</t>
  </si>
  <si>
    <t>52061B</t>
  </si>
  <si>
    <t>52062B</t>
  </si>
  <si>
    <t>52063B</t>
  </si>
  <si>
    <t>52064B</t>
  </si>
  <si>
    <t>52065B</t>
  </si>
  <si>
    <t>52066B</t>
  </si>
  <si>
    <t>52067B</t>
  </si>
  <si>
    <t>52068B</t>
  </si>
  <si>
    <t>52069B</t>
  </si>
  <si>
    <t>52070B</t>
  </si>
  <si>
    <t>52071B</t>
  </si>
  <si>
    <t>52072B</t>
  </si>
  <si>
    <t>52073B</t>
  </si>
  <si>
    <t>52074B</t>
  </si>
  <si>
    <t>52075B</t>
  </si>
  <si>
    <t>52076B</t>
  </si>
  <si>
    <t>52077B</t>
  </si>
  <si>
    <t>52078B</t>
  </si>
  <si>
    <t>52079B</t>
  </si>
  <si>
    <t>Crustacean</t>
  </si>
  <si>
    <t>Anomiid</t>
  </si>
  <si>
    <t>Length</t>
  </si>
  <si>
    <t>(mm)</t>
  </si>
  <si>
    <t>BRACHIOPOD</t>
  </si>
  <si>
    <t>S. casali</t>
  </si>
  <si>
    <t>Type</t>
  </si>
  <si>
    <t>Morphotype</t>
  </si>
  <si>
    <t>Genus</t>
  </si>
  <si>
    <t>Mean per valve</t>
  </si>
  <si>
    <t>Frequency (%)</t>
  </si>
  <si>
    <t>MEASURED</t>
  </si>
  <si>
    <t>Model:</t>
  </si>
  <si>
    <t>D: 66.5*2.71^(0.134x)</t>
  </si>
  <si>
    <t>V: 60.13*2.71^(0.12x)</t>
  </si>
  <si>
    <t>n/a</t>
  </si>
  <si>
    <r>
      <t>Area (mm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</si>
  <si>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23.333e</t>
    </r>
    <r>
      <rPr>
        <vertAlign val="superscript"/>
        <sz val="10"/>
        <rFont val="Times New Roman"/>
        <family val="1"/>
      </rPr>
      <t>0.1668x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</si>
</sst>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6"/>
  <sheetViews>
    <sheetView tabSelected="1" zoomScalePageLayoutView="0" workbookViewId="0" topLeftCell="A1">
      <selection activeCell="AV328" sqref="AV328"/>
    </sheetView>
  </sheetViews>
  <sheetFormatPr defaultColWidth="9.140625" defaultRowHeight="12.75"/>
  <cols>
    <col min="1" max="1" width="13.421875" style="2" bestFit="1" customWidth="1"/>
    <col min="2" max="2" width="9.140625" style="2" customWidth="1"/>
    <col min="3" max="3" width="13.28125" style="2" bestFit="1" customWidth="1"/>
    <col min="4" max="4" width="7.00390625" style="2" bestFit="1" customWidth="1"/>
    <col min="5" max="5" width="6.28125" style="2" bestFit="1" customWidth="1"/>
    <col min="6" max="6" width="9.00390625" style="2" bestFit="1" customWidth="1"/>
    <col min="7" max="7" width="10.57421875" style="2" bestFit="1" customWidth="1"/>
    <col min="8" max="8" width="7.28125" style="2" bestFit="1" customWidth="1"/>
    <col min="9" max="9" width="11.7109375" style="2" bestFit="1" customWidth="1"/>
    <col min="10" max="13" width="9.140625" style="2" customWidth="1"/>
    <col min="14" max="14" width="12.00390625" style="2" bestFit="1" customWidth="1"/>
    <col min="15" max="16" width="9.140625" style="2" customWidth="1"/>
    <col min="17" max="17" width="12.00390625" style="2" bestFit="1" customWidth="1"/>
    <col min="18" max="31" width="9.140625" style="2" customWidth="1"/>
    <col min="32" max="33" width="12.00390625" style="2" bestFit="1" customWidth="1"/>
    <col min="34" max="40" width="9.140625" style="2" customWidth="1"/>
    <col min="41" max="41" width="12.00390625" style="2" bestFit="1" customWidth="1"/>
    <col min="42" max="42" width="11.28125" style="2" bestFit="1" customWidth="1"/>
    <col min="43" max="43" width="12.00390625" style="14" customWidth="1"/>
    <col min="44" max="44" width="19.00390625" style="7" bestFit="1" customWidth="1"/>
    <col min="45" max="45" width="12.00390625" style="7" bestFit="1" customWidth="1"/>
    <col min="46" max="46" width="12.00390625" style="6" bestFit="1" customWidth="1"/>
    <col min="47" max="16384" width="9.140625" style="2" customWidth="1"/>
  </cols>
  <sheetData>
    <row r="1" spans="1:46" s="4" customFormat="1" ht="15.75">
      <c r="A1" s="3" t="s">
        <v>193</v>
      </c>
      <c r="B1" s="4" t="s">
        <v>0</v>
      </c>
      <c r="C1" s="4" t="s">
        <v>194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2</v>
      </c>
      <c r="J1" s="4" t="s">
        <v>3</v>
      </c>
      <c r="K1" s="4" t="s">
        <v>3</v>
      </c>
      <c r="L1" s="4" t="s">
        <v>3</v>
      </c>
      <c r="M1" s="4" t="s">
        <v>3</v>
      </c>
      <c r="N1" s="4" t="s">
        <v>3</v>
      </c>
      <c r="O1" s="4" t="s">
        <v>4</v>
      </c>
      <c r="P1" s="4" t="s">
        <v>5</v>
      </c>
      <c r="Q1" s="4" t="s">
        <v>5</v>
      </c>
      <c r="R1" s="4" t="s">
        <v>5</v>
      </c>
      <c r="S1" s="4" t="s">
        <v>5</v>
      </c>
      <c r="T1" s="4" t="s">
        <v>5</v>
      </c>
      <c r="U1" s="4" t="s">
        <v>5</v>
      </c>
      <c r="V1" s="4" t="s">
        <v>5</v>
      </c>
      <c r="W1" s="4" t="s">
        <v>5</v>
      </c>
      <c r="X1" s="4" t="s">
        <v>5</v>
      </c>
      <c r="Y1" s="4" t="s">
        <v>5</v>
      </c>
      <c r="Z1" s="4" t="s">
        <v>5</v>
      </c>
      <c r="AA1" s="4" t="s">
        <v>5</v>
      </c>
      <c r="AB1" s="4" t="s">
        <v>5</v>
      </c>
      <c r="AC1" s="4" t="s">
        <v>5</v>
      </c>
      <c r="AD1" s="4" t="s">
        <v>5</v>
      </c>
      <c r="AE1" s="4" t="s">
        <v>5</v>
      </c>
      <c r="AF1" s="4" t="s">
        <v>5</v>
      </c>
      <c r="AG1" s="4" t="s">
        <v>188</v>
      </c>
      <c r="AH1" s="4" t="s">
        <v>7</v>
      </c>
      <c r="AI1" s="4" t="s">
        <v>8</v>
      </c>
      <c r="AJ1" s="4" t="s">
        <v>9</v>
      </c>
      <c r="AK1" s="4" t="s">
        <v>9</v>
      </c>
      <c r="AL1" s="4" t="s">
        <v>9</v>
      </c>
      <c r="AM1" s="4" t="s">
        <v>9</v>
      </c>
      <c r="AN1" s="4" t="s">
        <v>9</v>
      </c>
      <c r="AO1" s="4" t="s">
        <v>9</v>
      </c>
      <c r="AP1" s="4" t="s">
        <v>10</v>
      </c>
      <c r="AQ1" s="5" t="s">
        <v>190</v>
      </c>
      <c r="AR1" s="6" t="s">
        <v>204</v>
      </c>
      <c r="AS1" s="7" t="s">
        <v>11</v>
      </c>
      <c r="AT1" s="7" t="s">
        <v>12</v>
      </c>
    </row>
    <row r="2" spans="1:46" s="4" customFormat="1" ht="12.75">
      <c r="A2" s="4" t="s">
        <v>13</v>
      </c>
      <c r="B2" s="4" t="s">
        <v>14</v>
      </c>
      <c r="C2" s="4" t="s">
        <v>195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109</v>
      </c>
      <c r="O2" s="4" t="s">
        <v>4</v>
      </c>
      <c r="P2" s="4" t="s">
        <v>26</v>
      </c>
      <c r="Q2" s="4" t="s">
        <v>27</v>
      </c>
      <c r="R2" s="4" t="s">
        <v>28</v>
      </c>
      <c r="S2" s="4" t="s">
        <v>29</v>
      </c>
      <c r="T2" s="4" t="s">
        <v>30</v>
      </c>
      <c r="U2" s="4" t="s">
        <v>31</v>
      </c>
      <c r="V2" s="4" t="s">
        <v>32</v>
      </c>
      <c r="W2" s="4" t="s">
        <v>33</v>
      </c>
      <c r="X2" s="4" t="s">
        <v>34</v>
      </c>
      <c r="Y2" s="4" t="s">
        <v>35</v>
      </c>
      <c r="Z2" s="4" t="s">
        <v>36</v>
      </c>
      <c r="AA2" s="4" t="s">
        <v>37</v>
      </c>
      <c r="AB2" s="4" t="s">
        <v>38</v>
      </c>
      <c r="AC2" s="4" t="s">
        <v>39</v>
      </c>
      <c r="AD2" s="4" t="s">
        <v>40</v>
      </c>
      <c r="AE2" s="4" t="s">
        <v>41</v>
      </c>
      <c r="AF2" s="4" t="s">
        <v>112</v>
      </c>
      <c r="AG2" s="4" t="s">
        <v>6</v>
      </c>
      <c r="AH2" s="4" t="s">
        <v>189</v>
      </c>
      <c r="AI2" s="4" t="s">
        <v>8</v>
      </c>
      <c r="AJ2" s="4" t="s">
        <v>44</v>
      </c>
      <c r="AK2" s="4" t="s">
        <v>115</v>
      </c>
      <c r="AL2" s="4" t="s">
        <v>46</v>
      </c>
      <c r="AM2" s="4" t="s">
        <v>116</v>
      </c>
      <c r="AN2" s="4" t="s">
        <v>117</v>
      </c>
      <c r="AO2" s="4" t="s">
        <v>114</v>
      </c>
      <c r="AP2" s="4" t="s">
        <v>50</v>
      </c>
      <c r="AQ2" s="5" t="s">
        <v>191</v>
      </c>
      <c r="AR2" s="6" t="s">
        <v>200</v>
      </c>
      <c r="AS2" s="7" t="s">
        <v>51</v>
      </c>
      <c r="AT2" s="7" t="s">
        <v>52</v>
      </c>
    </row>
    <row r="3" spans="2:46" ht="15.75">
      <c r="B3" s="2">
        <v>30</v>
      </c>
      <c r="C3" s="2" t="s">
        <v>196</v>
      </c>
      <c r="D3" s="1" t="s">
        <v>53</v>
      </c>
      <c r="E3" s="1" t="s">
        <v>16</v>
      </c>
      <c r="F3" s="1" t="s">
        <v>118</v>
      </c>
      <c r="G3" s="1" t="s">
        <v>54</v>
      </c>
      <c r="H3" s="1" t="s">
        <v>55</v>
      </c>
      <c r="I3" s="1" t="s">
        <v>20</v>
      </c>
      <c r="J3" s="1" t="s">
        <v>56</v>
      </c>
      <c r="K3" s="1" t="s">
        <v>57</v>
      </c>
      <c r="L3" s="1" t="s">
        <v>58</v>
      </c>
      <c r="M3" s="1" t="s">
        <v>59</v>
      </c>
      <c r="N3" s="1" t="s">
        <v>109</v>
      </c>
      <c r="O3" s="1" t="s">
        <v>60</v>
      </c>
      <c r="P3" s="1" t="s">
        <v>61</v>
      </c>
      <c r="Q3" s="1" t="s">
        <v>62</v>
      </c>
      <c r="R3" s="1" t="s">
        <v>110</v>
      </c>
      <c r="S3" s="1" t="s">
        <v>63</v>
      </c>
      <c r="T3" s="1" t="s">
        <v>64</v>
      </c>
      <c r="U3" s="1" t="s">
        <v>65</v>
      </c>
      <c r="V3" s="1" t="s">
        <v>66</v>
      </c>
      <c r="W3" s="1" t="s">
        <v>67</v>
      </c>
      <c r="X3" s="1" t="s">
        <v>68</v>
      </c>
      <c r="Y3" s="1" t="s">
        <v>69</v>
      </c>
      <c r="Z3" s="1" t="s">
        <v>70</v>
      </c>
      <c r="AA3" s="1" t="s">
        <v>71</v>
      </c>
      <c r="AB3" s="1" t="s">
        <v>111</v>
      </c>
      <c r="AC3" s="1" t="s">
        <v>72</v>
      </c>
      <c r="AD3" s="1" t="s">
        <v>73</v>
      </c>
      <c r="AE3" s="1" t="s">
        <v>74</v>
      </c>
      <c r="AF3" s="1" t="s">
        <v>112</v>
      </c>
      <c r="AG3" s="1" t="s">
        <v>114</v>
      </c>
      <c r="AH3" s="1" t="s">
        <v>113</v>
      </c>
      <c r="AI3" s="1" t="s">
        <v>114</v>
      </c>
      <c r="AJ3" s="1" t="s">
        <v>114</v>
      </c>
      <c r="AK3" s="1" t="s">
        <v>114</v>
      </c>
      <c r="AL3" s="1" t="s">
        <v>114</v>
      </c>
      <c r="AM3" s="1" t="s">
        <v>114</v>
      </c>
      <c r="AN3" s="1" t="s">
        <v>114</v>
      </c>
      <c r="AO3" s="1" t="s">
        <v>114</v>
      </c>
      <c r="AP3" s="1" t="s">
        <v>114</v>
      </c>
      <c r="AQ3" s="5" t="s">
        <v>199</v>
      </c>
      <c r="AR3" s="8" t="s">
        <v>205</v>
      </c>
      <c r="AS3" s="6"/>
      <c r="AT3" s="7"/>
    </row>
    <row r="4" spans="3:46" ht="12.75">
      <c r="C4" s="2" t="s">
        <v>75</v>
      </c>
      <c r="D4" s="2">
        <v>0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5">
        <v>15.1</v>
      </c>
      <c r="AR4" s="9">
        <f>23.333*2.71^(0.1668*AQ4)</f>
        <v>287.3966321655968</v>
      </c>
      <c r="AS4" s="6">
        <v>1455.9795085654416</v>
      </c>
      <c r="AT4" s="6">
        <v>0.18767569280964835</v>
      </c>
    </row>
    <row r="5" spans="3:46" ht="12.75">
      <c r="C5" s="2" t="s">
        <v>76</v>
      </c>
      <c r="D5" s="2">
        <v>0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5">
        <v>14.3</v>
      </c>
      <c r="AR5" s="9">
        <f aca="true" t="shared" si="0" ref="AR5:AR33">23.333*2.71^(0.1668*AQ5)</f>
        <v>251.5974600170998</v>
      </c>
      <c r="AS5" s="6">
        <v>991.6612094380677</v>
      </c>
      <c r="AT5" s="6">
        <v>1.2451522615635895</v>
      </c>
    </row>
    <row r="6" spans="3:46" ht="12.75">
      <c r="C6" s="2" t="s">
        <v>77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1</v>
      </c>
      <c r="AQ6" s="5">
        <v>12.1</v>
      </c>
      <c r="AR6" s="9">
        <f t="shared" si="0"/>
        <v>174.51141559651435</v>
      </c>
      <c r="AS6" s="6">
        <v>0</v>
      </c>
      <c r="AT6" s="6">
        <v>0</v>
      </c>
    </row>
    <row r="7" spans="3:46" ht="12.75">
      <c r="C7" s="2" t="s">
        <v>78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5">
        <v>11.1</v>
      </c>
      <c r="AR7" s="9">
        <f t="shared" si="0"/>
        <v>147.7762234909772</v>
      </c>
      <c r="AS7" s="6">
        <v>3447.5382618568933</v>
      </c>
      <c r="AT7" s="6">
        <v>1.8592768542227986</v>
      </c>
    </row>
    <row r="8" spans="3:46" ht="12.75">
      <c r="C8" s="2" t="s">
        <v>79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5">
        <v>14</v>
      </c>
      <c r="AR8" s="9">
        <f t="shared" si="0"/>
        <v>239.35387844094114</v>
      </c>
      <c r="AS8" s="6">
        <v>139.54052426465645</v>
      </c>
      <c r="AT8" s="6">
        <v>0.05507709538279926</v>
      </c>
    </row>
    <row r="9" spans="3:46" ht="12.75">
      <c r="C9" s="2" t="s">
        <v>80</v>
      </c>
      <c r="D9" s="2">
        <v>0</v>
      </c>
      <c r="E9" s="2">
        <v>1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</v>
      </c>
      <c r="AQ9" s="5">
        <v>11.7</v>
      </c>
      <c r="AR9" s="9">
        <f t="shared" si="0"/>
        <v>163.28118002431776</v>
      </c>
      <c r="AS9" s="6">
        <v>529.7513731708048</v>
      </c>
      <c r="AT9" s="6">
        <v>1.2451522615635895</v>
      </c>
    </row>
    <row r="10" spans="3:46" ht="12.75">
      <c r="C10" s="2" t="s">
        <v>81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5">
        <v>12</v>
      </c>
      <c r="AR10" s="9">
        <f t="shared" si="0"/>
        <v>171.6334426260389</v>
      </c>
      <c r="AS10" s="6">
        <v>2255.253620434931</v>
      </c>
      <c r="AT10" s="6">
        <v>1.2451522615635895</v>
      </c>
    </row>
    <row r="11" spans="3:46" ht="12.75">
      <c r="C11" s="2" t="s">
        <v>82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5">
        <v>14.600000000000001</v>
      </c>
      <c r="AR11" s="9">
        <f t="shared" si="0"/>
        <v>264.4673330525341</v>
      </c>
      <c r="AS11" s="6">
        <v>2436.3086459131064</v>
      </c>
      <c r="AT11" s="6">
        <v>1.2451522615635895</v>
      </c>
    </row>
    <row r="12" spans="3:46" ht="12.75">
      <c r="C12" s="2" t="s">
        <v>83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1</v>
      </c>
      <c r="AF12" s="2">
        <v>0</v>
      </c>
      <c r="AG12" s="2">
        <v>0</v>
      </c>
      <c r="AH12" s="2">
        <v>0</v>
      </c>
      <c r="AI12" s="2">
        <v>1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5">
        <v>13.5</v>
      </c>
      <c r="AR12" s="9">
        <f t="shared" si="0"/>
        <v>220.25756325001817</v>
      </c>
      <c r="AS12" s="6">
        <v>229.09029252730093</v>
      </c>
      <c r="AT12" s="6">
        <v>0.29069865224002456</v>
      </c>
    </row>
    <row r="13" spans="3:46" ht="12.75">
      <c r="C13" s="2" t="s">
        <v>84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5">
        <v>13.6</v>
      </c>
      <c r="AR13" s="9">
        <f t="shared" si="0"/>
        <v>223.9508721056675</v>
      </c>
      <c r="AS13" s="6">
        <v>1370.4852194608677</v>
      </c>
      <c r="AT13" s="6">
        <v>0.003943483403077153</v>
      </c>
    </row>
    <row r="14" spans="3:46" ht="12.75">
      <c r="C14" s="2" t="s">
        <v>85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5">
        <v>9.7</v>
      </c>
      <c r="AR14" s="9">
        <f t="shared" si="0"/>
        <v>117.08400643497626</v>
      </c>
      <c r="AS14" s="6">
        <v>2413.2479485186036</v>
      </c>
      <c r="AT14" s="6">
        <v>1.2451522615635895</v>
      </c>
    </row>
    <row r="15" spans="3:46" ht="12.75">
      <c r="C15" s="2" t="s">
        <v>86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5">
        <v>11.7</v>
      </c>
      <c r="AR15" s="9">
        <f t="shared" si="0"/>
        <v>163.28118002431776</v>
      </c>
      <c r="AS15" s="6">
        <v>2506.2299893943764</v>
      </c>
      <c r="AT15" s="6">
        <v>1.2451522615635895</v>
      </c>
    </row>
    <row r="16" spans="3:46" ht="12.75">
      <c r="C16" s="2" t="s">
        <v>87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1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5">
        <v>13.399999999999999</v>
      </c>
      <c r="AR16" s="9">
        <f t="shared" si="0"/>
        <v>216.62516297746535</v>
      </c>
      <c r="AS16" s="6">
        <v>2665.602112108025</v>
      </c>
      <c r="AT16" s="6">
        <v>2.221198149426982</v>
      </c>
    </row>
    <row r="17" spans="3:46" ht="12.75">
      <c r="C17" s="2" t="s">
        <v>88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0</v>
      </c>
      <c r="AQ17" s="5">
        <v>13</v>
      </c>
      <c r="AR17" s="9">
        <f t="shared" si="0"/>
        <v>202.68480496256547</v>
      </c>
      <c r="AS17" s="6">
        <v>760.5558659547528</v>
      </c>
      <c r="AT17" s="6">
        <v>0.003943483403020309</v>
      </c>
    </row>
    <row r="18" spans="3:46" ht="12.75">
      <c r="C18" s="2" t="s">
        <v>89</v>
      </c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1</v>
      </c>
      <c r="AP18" s="2">
        <v>0</v>
      </c>
      <c r="AQ18" s="5">
        <v>14.5</v>
      </c>
      <c r="AR18" s="9">
        <f t="shared" si="0"/>
        <v>260.10584281135283</v>
      </c>
      <c r="AS18" s="6">
        <v>1328.7933141985816</v>
      </c>
      <c r="AT18" s="6">
        <v>1.2451522615634758</v>
      </c>
    </row>
    <row r="19" spans="3:46" ht="12.75">
      <c r="C19" s="2" t="s">
        <v>90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5">
        <v>12.3</v>
      </c>
      <c r="AR19" s="9">
        <f t="shared" si="0"/>
        <v>180.41294546792577</v>
      </c>
      <c r="AS19" s="6">
        <v>1826.578781464667</v>
      </c>
      <c r="AT19" s="6">
        <v>0.10985605433063483</v>
      </c>
    </row>
    <row r="20" spans="3:46" ht="12.75">
      <c r="C20" s="2" t="s">
        <v>91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5">
        <v>11.3</v>
      </c>
      <c r="AR20" s="9">
        <f t="shared" si="0"/>
        <v>152.77363752395223</v>
      </c>
      <c r="AS20" s="6">
        <v>671.2196377481157</v>
      </c>
      <c r="AT20" s="6">
        <v>1.2451522615635895</v>
      </c>
    </row>
    <row r="21" spans="3:46" ht="12.75">
      <c r="C21" s="2" t="s">
        <v>92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5">
        <v>10.8</v>
      </c>
      <c r="AR21" s="9">
        <f t="shared" si="0"/>
        <v>140.5849336933558</v>
      </c>
      <c r="AS21" s="6">
        <v>205.12958966442977</v>
      </c>
      <c r="AT21" s="6">
        <v>0.29069865224002456</v>
      </c>
    </row>
    <row r="22" spans="3:46" ht="12.75">
      <c r="C22" s="2" t="s">
        <v>93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5">
        <v>12.9</v>
      </c>
      <c r="AR22" s="9">
        <f t="shared" si="0"/>
        <v>199.34220764184323</v>
      </c>
      <c r="AS22" s="6">
        <v>15.60401157928268</v>
      </c>
      <c r="AT22" s="6">
        <v>0.9905582452882014</v>
      </c>
    </row>
    <row r="23" spans="3:46" ht="12.75">
      <c r="C23" s="2" t="s">
        <v>94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5">
        <v>12.9</v>
      </c>
      <c r="AR23" s="9">
        <f t="shared" si="0"/>
        <v>199.34220764184323</v>
      </c>
      <c r="AS23" s="6">
        <v>1176.710141275579</v>
      </c>
      <c r="AT23" s="6">
        <v>0.10985605433063483</v>
      </c>
    </row>
    <row r="24" spans="3:46" ht="12.75">
      <c r="C24" s="2" t="s">
        <v>95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13</v>
      </c>
      <c r="AQ24" s="5">
        <v>15</v>
      </c>
      <c r="AR24" s="9">
        <f t="shared" si="0"/>
        <v>282.65700102828134</v>
      </c>
      <c r="AS24" s="6">
        <v>157.3304460588142</v>
      </c>
      <c r="AT24" s="6">
        <v>0</v>
      </c>
    </row>
    <row r="25" spans="3:46" ht="12.75">
      <c r="C25" s="2" t="s">
        <v>96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5">
        <v>12</v>
      </c>
      <c r="AR25" s="9">
        <f t="shared" si="0"/>
        <v>171.6334426260389</v>
      </c>
      <c r="AS25" s="6">
        <v>432.174882011999</v>
      </c>
      <c r="AT25" s="6">
        <v>0.29069865224002456</v>
      </c>
    </row>
    <row r="26" spans="3:46" ht="12.75">
      <c r="C26" s="2" t="s">
        <v>97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5">
        <v>12.5</v>
      </c>
      <c r="AR26" s="9">
        <f t="shared" si="0"/>
        <v>186.5140499901076</v>
      </c>
      <c r="AS26" s="6">
        <v>61.598996008259284</v>
      </c>
      <c r="AT26" s="6">
        <v>0.7692403202452773</v>
      </c>
    </row>
    <row r="27" spans="3:46" ht="12.75">
      <c r="C27" s="2" t="s">
        <v>98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5">
        <v>11.7</v>
      </c>
      <c r="AR27" s="9">
        <f t="shared" si="0"/>
        <v>163.28118002431776</v>
      </c>
      <c r="AS27" s="6">
        <v>682.8009215405867</v>
      </c>
      <c r="AT27" s="6">
        <v>0.290698652240053</v>
      </c>
    </row>
    <row r="28" spans="3:46" ht="12.75">
      <c r="C28" s="2" t="s">
        <v>99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5">
        <v>13.199999999999998</v>
      </c>
      <c r="AR28" s="9">
        <f t="shared" si="0"/>
        <v>209.53908682647133</v>
      </c>
      <c r="AS28" s="6">
        <v>1056.3308105618323</v>
      </c>
      <c r="AT28" s="6">
        <v>73.02020002198208</v>
      </c>
    </row>
    <row r="29" spans="3:46" ht="12.75">
      <c r="C29" s="2" t="s">
        <v>100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4</v>
      </c>
      <c r="AQ29" s="5">
        <v>15.5</v>
      </c>
      <c r="AR29" s="9">
        <f t="shared" si="0"/>
        <v>307.163343071256</v>
      </c>
      <c r="AS29" s="6">
        <v>215.26810709849778</v>
      </c>
      <c r="AT29" s="6">
        <v>1.2451522615635753</v>
      </c>
    </row>
    <row r="30" spans="3:46" ht="12.75">
      <c r="C30" s="2" t="s">
        <v>101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5">
        <v>11.2</v>
      </c>
      <c r="AR30" s="9">
        <f t="shared" si="0"/>
        <v>150.25415535774408</v>
      </c>
      <c r="AS30" s="6">
        <v>1287.8004234341688</v>
      </c>
      <c r="AT30" s="6">
        <v>0.7692403202453306</v>
      </c>
    </row>
    <row r="31" spans="3:46" ht="12.75">
      <c r="C31" s="2" t="s">
        <v>102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5">
        <v>12.7</v>
      </c>
      <c r="AR31" s="9">
        <f t="shared" si="0"/>
        <v>192.8214782674616</v>
      </c>
      <c r="AS31" s="6">
        <v>534.8839895445201</v>
      </c>
      <c r="AT31" s="6">
        <v>0.10985605433057799</v>
      </c>
    </row>
    <row r="32" spans="3:46" ht="12.75">
      <c r="C32" s="2" t="s">
        <v>103</v>
      </c>
      <c r="D32" s="2">
        <v>0</v>
      </c>
      <c r="E32" s="2">
        <v>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5">
        <v>13.1</v>
      </c>
      <c r="AR32" s="9">
        <f t="shared" si="0"/>
        <v>206.08345141096945</v>
      </c>
      <c r="AS32" s="6">
        <v>219.8367772565169</v>
      </c>
      <c r="AT32" s="6">
        <v>4.060074751396485</v>
      </c>
    </row>
    <row r="33" spans="3:46" ht="13.5" thickBot="1">
      <c r="C33" s="2" t="s">
        <v>104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5">
        <v>13.8</v>
      </c>
      <c r="AR33" s="9">
        <f t="shared" si="0"/>
        <v>231.5243179856551</v>
      </c>
      <c r="AS33" s="6">
        <v>834.0303963687413</v>
      </c>
      <c r="AT33" s="6">
        <v>4.060074751396428</v>
      </c>
    </row>
    <row r="34" spans="3:46" ht="12.75">
      <c r="C34" s="10" t="s">
        <v>105</v>
      </c>
      <c r="D34" s="10">
        <f aca="true" t="shared" si="1" ref="D34:AP34">SUM(D4:D33)</f>
        <v>0</v>
      </c>
      <c r="E34" s="10">
        <f t="shared" si="1"/>
        <v>27</v>
      </c>
      <c r="F34" s="10">
        <f t="shared" si="1"/>
        <v>0</v>
      </c>
      <c r="G34" s="10">
        <f t="shared" si="1"/>
        <v>1</v>
      </c>
      <c r="H34" s="10">
        <f t="shared" si="1"/>
        <v>1</v>
      </c>
      <c r="I34" s="10">
        <f t="shared" si="1"/>
        <v>0</v>
      </c>
      <c r="J34" s="10">
        <f t="shared" si="1"/>
        <v>0</v>
      </c>
      <c r="K34" s="10">
        <f t="shared" si="1"/>
        <v>0</v>
      </c>
      <c r="L34" s="10">
        <f t="shared" si="1"/>
        <v>0</v>
      </c>
      <c r="M34" s="10">
        <f t="shared" si="1"/>
        <v>0</v>
      </c>
      <c r="N34" s="10">
        <f t="shared" si="1"/>
        <v>2</v>
      </c>
      <c r="O34" s="10">
        <f t="shared" si="1"/>
        <v>0</v>
      </c>
      <c r="P34" s="10">
        <f t="shared" si="1"/>
        <v>0</v>
      </c>
      <c r="Q34" s="10">
        <f t="shared" si="1"/>
        <v>0</v>
      </c>
      <c r="R34" s="10">
        <f t="shared" si="1"/>
        <v>0</v>
      </c>
      <c r="S34" s="10">
        <f t="shared" si="1"/>
        <v>0</v>
      </c>
      <c r="T34" s="10">
        <f t="shared" si="1"/>
        <v>0</v>
      </c>
      <c r="U34" s="10">
        <f t="shared" si="1"/>
        <v>0</v>
      </c>
      <c r="V34" s="10">
        <f t="shared" si="1"/>
        <v>0</v>
      </c>
      <c r="W34" s="10">
        <f t="shared" si="1"/>
        <v>0</v>
      </c>
      <c r="X34" s="10">
        <f t="shared" si="1"/>
        <v>0</v>
      </c>
      <c r="Y34" s="10">
        <f t="shared" si="1"/>
        <v>0</v>
      </c>
      <c r="Z34" s="10">
        <f t="shared" si="1"/>
        <v>0</v>
      </c>
      <c r="AA34" s="10">
        <f t="shared" si="1"/>
        <v>0</v>
      </c>
      <c r="AB34" s="10">
        <f t="shared" si="1"/>
        <v>0</v>
      </c>
      <c r="AC34" s="10">
        <f t="shared" si="1"/>
        <v>0</v>
      </c>
      <c r="AD34" s="10">
        <f t="shared" si="1"/>
        <v>0</v>
      </c>
      <c r="AE34" s="10">
        <f t="shared" si="1"/>
        <v>1</v>
      </c>
      <c r="AF34" s="10">
        <f t="shared" si="1"/>
        <v>1</v>
      </c>
      <c r="AG34" s="10">
        <f t="shared" si="1"/>
        <v>0</v>
      </c>
      <c r="AH34" s="10">
        <f t="shared" si="1"/>
        <v>0</v>
      </c>
      <c r="AI34" s="10">
        <f t="shared" si="1"/>
        <v>3</v>
      </c>
      <c r="AJ34" s="10">
        <f t="shared" si="1"/>
        <v>0</v>
      </c>
      <c r="AK34" s="10">
        <f t="shared" si="1"/>
        <v>0</v>
      </c>
      <c r="AL34" s="10">
        <f t="shared" si="1"/>
        <v>0</v>
      </c>
      <c r="AM34" s="10">
        <f t="shared" si="1"/>
        <v>0</v>
      </c>
      <c r="AN34" s="10">
        <f t="shared" si="1"/>
        <v>0</v>
      </c>
      <c r="AO34" s="10">
        <f t="shared" si="1"/>
        <v>2</v>
      </c>
      <c r="AP34" s="10">
        <f t="shared" si="1"/>
        <v>19</v>
      </c>
      <c r="AQ34" s="11"/>
      <c r="AR34" s="12"/>
      <c r="AS34" s="12"/>
      <c r="AT34" s="12"/>
    </row>
    <row r="35" spans="3:46" ht="12.75">
      <c r="C35" s="2" t="s">
        <v>197</v>
      </c>
      <c r="D35" s="2">
        <f aca="true" t="shared" si="2" ref="D35:AP35">D34/30</f>
        <v>0</v>
      </c>
      <c r="E35" s="2">
        <f t="shared" si="2"/>
        <v>0.9</v>
      </c>
      <c r="F35" s="2">
        <f t="shared" si="2"/>
        <v>0</v>
      </c>
      <c r="G35" s="2">
        <f t="shared" si="2"/>
        <v>0.03333333333333333</v>
      </c>
      <c r="H35" s="2">
        <f t="shared" si="2"/>
        <v>0.03333333333333333</v>
      </c>
      <c r="I35" s="2">
        <f t="shared" si="2"/>
        <v>0</v>
      </c>
      <c r="J35" s="2">
        <f t="shared" si="2"/>
        <v>0</v>
      </c>
      <c r="K35" s="2">
        <f t="shared" si="2"/>
        <v>0</v>
      </c>
      <c r="L35" s="2">
        <f t="shared" si="2"/>
        <v>0</v>
      </c>
      <c r="M35" s="2">
        <f t="shared" si="2"/>
        <v>0</v>
      </c>
      <c r="N35" s="2">
        <f t="shared" si="2"/>
        <v>0.06666666666666667</v>
      </c>
      <c r="O35" s="2">
        <f t="shared" si="2"/>
        <v>0</v>
      </c>
      <c r="P35" s="2">
        <f t="shared" si="2"/>
        <v>0</v>
      </c>
      <c r="Q35" s="2">
        <f t="shared" si="2"/>
        <v>0</v>
      </c>
      <c r="R35" s="2">
        <f t="shared" si="2"/>
        <v>0</v>
      </c>
      <c r="S35" s="2">
        <f t="shared" si="2"/>
        <v>0</v>
      </c>
      <c r="T35" s="2">
        <f t="shared" si="2"/>
        <v>0</v>
      </c>
      <c r="U35" s="2">
        <f t="shared" si="2"/>
        <v>0</v>
      </c>
      <c r="V35" s="2">
        <f t="shared" si="2"/>
        <v>0</v>
      </c>
      <c r="W35" s="2">
        <f t="shared" si="2"/>
        <v>0</v>
      </c>
      <c r="X35" s="2">
        <f t="shared" si="2"/>
        <v>0</v>
      </c>
      <c r="Y35" s="2">
        <f t="shared" si="2"/>
        <v>0</v>
      </c>
      <c r="Z35" s="2">
        <f t="shared" si="2"/>
        <v>0</v>
      </c>
      <c r="AA35" s="2">
        <f t="shared" si="2"/>
        <v>0</v>
      </c>
      <c r="AB35" s="2">
        <f t="shared" si="2"/>
        <v>0</v>
      </c>
      <c r="AC35" s="2">
        <f t="shared" si="2"/>
        <v>0</v>
      </c>
      <c r="AD35" s="2">
        <f t="shared" si="2"/>
        <v>0</v>
      </c>
      <c r="AE35" s="2">
        <f t="shared" si="2"/>
        <v>0.03333333333333333</v>
      </c>
      <c r="AF35" s="2">
        <f t="shared" si="2"/>
        <v>0.03333333333333333</v>
      </c>
      <c r="AG35" s="2">
        <f t="shared" si="2"/>
        <v>0</v>
      </c>
      <c r="AH35" s="2">
        <f t="shared" si="2"/>
        <v>0</v>
      </c>
      <c r="AI35" s="2">
        <f t="shared" si="2"/>
        <v>0.1</v>
      </c>
      <c r="AJ35" s="2">
        <f t="shared" si="2"/>
        <v>0</v>
      </c>
      <c r="AK35" s="2">
        <f t="shared" si="2"/>
        <v>0</v>
      </c>
      <c r="AL35" s="2">
        <f t="shared" si="2"/>
        <v>0</v>
      </c>
      <c r="AM35" s="2">
        <f t="shared" si="2"/>
        <v>0</v>
      </c>
      <c r="AN35" s="2">
        <f t="shared" si="2"/>
        <v>0</v>
      </c>
      <c r="AO35" s="2">
        <f t="shared" si="2"/>
        <v>0.06666666666666667</v>
      </c>
      <c r="AP35" s="2">
        <f t="shared" si="2"/>
        <v>0.6333333333333333</v>
      </c>
      <c r="AQ35" s="13"/>
      <c r="AR35" s="14"/>
      <c r="AS35" s="6"/>
      <c r="AT35" s="14"/>
    </row>
    <row r="36" spans="3:46" ht="12.75">
      <c r="C36" s="2" t="s">
        <v>108</v>
      </c>
      <c r="D36" s="2">
        <v>0</v>
      </c>
      <c r="E36" s="2">
        <v>27</v>
      </c>
      <c r="F36" s="2">
        <v>0</v>
      </c>
      <c r="G36" s="2">
        <v>1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2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1</v>
      </c>
      <c r="AF36" s="2">
        <v>1</v>
      </c>
      <c r="AG36" s="2">
        <v>0</v>
      </c>
      <c r="AH36" s="2">
        <v>0</v>
      </c>
      <c r="AI36" s="2">
        <v>3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2</v>
      </c>
      <c r="AP36" s="2">
        <v>4</v>
      </c>
      <c r="AQ36" s="5"/>
      <c r="AT36" s="7"/>
    </row>
    <row r="37" spans="3:46" ht="12.75">
      <c r="C37" s="2" t="s">
        <v>198</v>
      </c>
      <c r="D37" s="2">
        <f aca="true" t="shared" si="3" ref="D37:I37">(D36/30)*100</f>
        <v>0</v>
      </c>
      <c r="E37" s="2">
        <f t="shared" si="3"/>
        <v>90</v>
      </c>
      <c r="F37" s="2">
        <f t="shared" si="3"/>
        <v>0</v>
      </c>
      <c r="G37" s="2">
        <f t="shared" si="3"/>
        <v>3.3333333333333335</v>
      </c>
      <c r="H37" s="2">
        <f t="shared" si="3"/>
        <v>3.3333333333333335</v>
      </c>
      <c r="I37" s="2">
        <f t="shared" si="3"/>
        <v>0</v>
      </c>
      <c r="J37" s="2">
        <f aca="true" t="shared" si="4" ref="J37:AP37">(J36/30)*100</f>
        <v>0</v>
      </c>
      <c r="K37" s="2">
        <f t="shared" si="4"/>
        <v>0</v>
      </c>
      <c r="L37" s="2">
        <f t="shared" si="4"/>
        <v>0</v>
      </c>
      <c r="M37" s="2">
        <f t="shared" si="4"/>
        <v>0</v>
      </c>
      <c r="N37" s="2">
        <f t="shared" si="4"/>
        <v>6.666666666666667</v>
      </c>
      <c r="O37" s="2">
        <f t="shared" si="4"/>
        <v>0</v>
      </c>
      <c r="P37" s="2">
        <f t="shared" si="4"/>
        <v>0</v>
      </c>
      <c r="Q37" s="2">
        <f t="shared" si="4"/>
        <v>0</v>
      </c>
      <c r="R37" s="2">
        <f t="shared" si="4"/>
        <v>0</v>
      </c>
      <c r="S37" s="2">
        <f t="shared" si="4"/>
        <v>0</v>
      </c>
      <c r="T37" s="2">
        <f t="shared" si="4"/>
        <v>0</v>
      </c>
      <c r="U37" s="2">
        <f t="shared" si="4"/>
        <v>0</v>
      </c>
      <c r="V37" s="2">
        <f t="shared" si="4"/>
        <v>0</v>
      </c>
      <c r="W37" s="2">
        <f t="shared" si="4"/>
        <v>0</v>
      </c>
      <c r="X37" s="2">
        <f t="shared" si="4"/>
        <v>0</v>
      </c>
      <c r="Y37" s="2">
        <f t="shared" si="4"/>
        <v>0</v>
      </c>
      <c r="Z37" s="2">
        <f t="shared" si="4"/>
        <v>0</v>
      </c>
      <c r="AA37" s="2">
        <f t="shared" si="4"/>
        <v>0</v>
      </c>
      <c r="AB37" s="2">
        <f t="shared" si="4"/>
        <v>0</v>
      </c>
      <c r="AC37" s="2">
        <f t="shared" si="4"/>
        <v>0</v>
      </c>
      <c r="AD37" s="2">
        <f t="shared" si="4"/>
        <v>0</v>
      </c>
      <c r="AE37" s="2">
        <f t="shared" si="4"/>
        <v>3.3333333333333335</v>
      </c>
      <c r="AF37" s="2">
        <f t="shared" si="4"/>
        <v>3.3333333333333335</v>
      </c>
      <c r="AG37" s="2">
        <f t="shared" si="4"/>
        <v>0</v>
      </c>
      <c r="AH37" s="2">
        <f t="shared" si="4"/>
        <v>0</v>
      </c>
      <c r="AI37" s="2">
        <f t="shared" si="4"/>
        <v>10</v>
      </c>
      <c r="AJ37" s="2">
        <f t="shared" si="4"/>
        <v>0</v>
      </c>
      <c r="AK37" s="2">
        <f t="shared" si="4"/>
        <v>0</v>
      </c>
      <c r="AL37" s="2">
        <f t="shared" si="4"/>
        <v>0</v>
      </c>
      <c r="AM37" s="2">
        <f t="shared" si="4"/>
        <v>0</v>
      </c>
      <c r="AN37" s="2">
        <f t="shared" si="4"/>
        <v>0</v>
      </c>
      <c r="AO37" s="2">
        <f t="shared" si="4"/>
        <v>6.666666666666667</v>
      </c>
      <c r="AP37" s="2">
        <f t="shared" si="4"/>
        <v>13.333333333333334</v>
      </c>
      <c r="AQ37" s="5"/>
      <c r="AT37" s="7"/>
    </row>
    <row r="38" ht="12.75">
      <c r="AT38" s="7"/>
    </row>
    <row r="39" spans="1:46" s="4" customFormat="1" ht="15.75">
      <c r="A39" s="3" t="s">
        <v>193</v>
      </c>
      <c r="B39" s="4" t="s">
        <v>119</v>
      </c>
      <c r="C39" s="4" t="s">
        <v>194</v>
      </c>
      <c r="D39" s="4" t="s">
        <v>1</v>
      </c>
      <c r="E39" s="4" t="s">
        <v>1</v>
      </c>
      <c r="F39" s="4" t="s">
        <v>1</v>
      </c>
      <c r="G39" s="4" t="s">
        <v>1</v>
      </c>
      <c r="H39" s="4" t="s">
        <v>1</v>
      </c>
      <c r="I39" s="4" t="s">
        <v>2</v>
      </c>
      <c r="J39" s="4" t="s">
        <v>3</v>
      </c>
      <c r="K39" s="4" t="s">
        <v>3</v>
      </c>
      <c r="L39" s="4" t="s">
        <v>3</v>
      </c>
      <c r="M39" s="4" t="s">
        <v>3</v>
      </c>
      <c r="N39" s="4" t="s">
        <v>3</v>
      </c>
      <c r="O39" s="4" t="s">
        <v>4</v>
      </c>
      <c r="P39" s="4" t="s">
        <v>5</v>
      </c>
      <c r="Q39" s="4" t="s">
        <v>5</v>
      </c>
      <c r="R39" s="4" t="s">
        <v>5</v>
      </c>
      <c r="S39" s="4" t="s">
        <v>5</v>
      </c>
      <c r="T39" s="4" t="s">
        <v>5</v>
      </c>
      <c r="U39" s="4" t="s">
        <v>5</v>
      </c>
      <c r="V39" s="4" t="s">
        <v>5</v>
      </c>
      <c r="W39" s="4" t="s">
        <v>5</v>
      </c>
      <c r="X39" s="4" t="s">
        <v>5</v>
      </c>
      <c r="Y39" s="4" t="s">
        <v>5</v>
      </c>
      <c r="Z39" s="4" t="s">
        <v>5</v>
      </c>
      <c r="AA39" s="4" t="s">
        <v>5</v>
      </c>
      <c r="AB39" s="4" t="s">
        <v>5</v>
      </c>
      <c r="AC39" s="4" t="s">
        <v>5</v>
      </c>
      <c r="AD39" s="4" t="s">
        <v>5</v>
      </c>
      <c r="AE39" s="4" t="s">
        <v>5</v>
      </c>
      <c r="AF39" s="4" t="s">
        <v>5</v>
      </c>
      <c r="AG39" s="4" t="s">
        <v>188</v>
      </c>
      <c r="AH39" s="4" t="s">
        <v>7</v>
      </c>
      <c r="AI39" s="4" t="s">
        <v>8</v>
      </c>
      <c r="AJ39" s="4" t="s">
        <v>9</v>
      </c>
      <c r="AK39" s="4" t="s">
        <v>9</v>
      </c>
      <c r="AL39" s="4" t="s">
        <v>9</v>
      </c>
      <c r="AM39" s="4" t="s">
        <v>9</v>
      </c>
      <c r="AN39" s="4" t="s">
        <v>9</v>
      </c>
      <c r="AO39" s="4" t="s">
        <v>9</v>
      </c>
      <c r="AP39" s="4" t="s">
        <v>10</v>
      </c>
      <c r="AQ39" s="5" t="s">
        <v>190</v>
      </c>
      <c r="AR39" s="6" t="s">
        <v>204</v>
      </c>
      <c r="AS39" s="7" t="s">
        <v>11</v>
      </c>
      <c r="AT39" s="7" t="s">
        <v>12</v>
      </c>
    </row>
    <row r="40" spans="1:46" s="4" customFormat="1" ht="12.75">
      <c r="A40" s="4" t="s">
        <v>13</v>
      </c>
      <c r="B40" s="4" t="s">
        <v>14</v>
      </c>
      <c r="C40" s="4" t="s">
        <v>195</v>
      </c>
      <c r="D40" s="4" t="s">
        <v>15</v>
      </c>
      <c r="E40" s="4" t="s">
        <v>16</v>
      </c>
      <c r="F40" s="4" t="s">
        <v>17</v>
      </c>
      <c r="G40" s="4" t="s">
        <v>18</v>
      </c>
      <c r="H40" s="4" t="s">
        <v>19</v>
      </c>
      <c r="I40" s="4" t="s">
        <v>20</v>
      </c>
      <c r="J40" s="4" t="s">
        <v>21</v>
      </c>
      <c r="K40" s="4" t="s">
        <v>22</v>
      </c>
      <c r="L40" s="4" t="s">
        <v>23</v>
      </c>
      <c r="M40" s="4" t="s">
        <v>24</v>
      </c>
      <c r="N40" s="4" t="s">
        <v>109</v>
      </c>
      <c r="O40" s="4" t="s">
        <v>4</v>
      </c>
      <c r="P40" s="4" t="s">
        <v>26</v>
      </c>
      <c r="Q40" s="4" t="s">
        <v>27</v>
      </c>
      <c r="R40" s="4" t="s">
        <v>28</v>
      </c>
      <c r="S40" s="4" t="s">
        <v>29</v>
      </c>
      <c r="T40" s="4" t="s">
        <v>30</v>
      </c>
      <c r="U40" s="4" t="s">
        <v>31</v>
      </c>
      <c r="V40" s="4" t="s">
        <v>32</v>
      </c>
      <c r="W40" s="4" t="s">
        <v>33</v>
      </c>
      <c r="X40" s="4" t="s">
        <v>34</v>
      </c>
      <c r="Y40" s="4" t="s">
        <v>35</v>
      </c>
      <c r="Z40" s="4" t="s">
        <v>36</v>
      </c>
      <c r="AA40" s="4" t="s">
        <v>37</v>
      </c>
      <c r="AB40" s="4" t="s">
        <v>38</v>
      </c>
      <c r="AC40" s="4" t="s">
        <v>39</v>
      </c>
      <c r="AD40" s="4" t="s">
        <v>40</v>
      </c>
      <c r="AE40" s="4" t="s">
        <v>41</v>
      </c>
      <c r="AF40" s="4" t="s">
        <v>112</v>
      </c>
      <c r="AG40" s="4" t="s">
        <v>6</v>
      </c>
      <c r="AH40" s="4" t="s">
        <v>189</v>
      </c>
      <c r="AI40" s="4" t="s">
        <v>8</v>
      </c>
      <c r="AJ40" s="4" t="s">
        <v>44</v>
      </c>
      <c r="AK40" s="4" t="s">
        <v>115</v>
      </c>
      <c r="AL40" s="4" t="s">
        <v>46</v>
      </c>
      <c r="AM40" s="4" t="s">
        <v>116</v>
      </c>
      <c r="AN40" s="4" t="s">
        <v>117</v>
      </c>
      <c r="AO40" s="4" t="s">
        <v>114</v>
      </c>
      <c r="AP40" s="4" t="s">
        <v>50</v>
      </c>
      <c r="AQ40" s="5" t="s">
        <v>191</v>
      </c>
      <c r="AR40" s="6" t="s">
        <v>200</v>
      </c>
      <c r="AS40" s="7" t="s">
        <v>51</v>
      </c>
      <c r="AT40" s="7" t="s">
        <v>52</v>
      </c>
    </row>
    <row r="41" spans="1:46" s="15" customFormat="1" ht="15.75">
      <c r="A41" s="2"/>
      <c r="B41" s="15">
        <v>25</v>
      </c>
      <c r="C41" s="2" t="s">
        <v>196</v>
      </c>
      <c r="D41" s="1" t="s">
        <v>53</v>
      </c>
      <c r="E41" s="1" t="s">
        <v>16</v>
      </c>
      <c r="F41" s="1" t="s">
        <v>118</v>
      </c>
      <c r="G41" s="1" t="s">
        <v>54</v>
      </c>
      <c r="H41" s="1" t="s">
        <v>55</v>
      </c>
      <c r="I41" s="1" t="s">
        <v>20</v>
      </c>
      <c r="J41" s="1" t="s">
        <v>56</v>
      </c>
      <c r="K41" s="1" t="s">
        <v>57</v>
      </c>
      <c r="L41" s="1" t="s">
        <v>58</v>
      </c>
      <c r="M41" s="1" t="s">
        <v>59</v>
      </c>
      <c r="N41" s="1" t="s">
        <v>109</v>
      </c>
      <c r="O41" s="1" t="s">
        <v>60</v>
      </c>
      <c r="P41" s="1" t="s">
        <v>61</v>
      </c>
      <c r="Q41" s="1" t="s">
        <v>62</v>
      </c>
      <c r="R41" s="1" t="s">
        <v>110</v>
      </c>
      <c r="S41" s="1" t="s">
        <v>63</v>
      </c>
      <c r="T41" s="1" t="s">
        <v>64</v>
      </c>
      <c r="U41" s="1" t="s">
        <v>65</v>
      </c>
      <c r="V41" s="1" t="s">
        <v>66</v>
      </c>
      <c r="W41" s="1" t="s">
        <v>67</v>
      </c>
      <c r="X41" s="1" t="s">
        <v>68</v>
      </c>
      <c r="Y41" s="1" t="s">
        <v>69</v>
      </c>
      <c r="Z41" s="1" t="s">
        <v>70</v>
      </c>
      <c r="AA41" s="1" t="s">
        <v>71</v>
      </c>
      <c r="AB41" s="1" t="s">
        <v>111</v>
      </c>
      <c r="AC41" s="1" t="s">
        <v>72</v>
      </c>
      <c r="AD41" s="1" t="s">
        <v>73</v>
      </c>
      <c r="AE41" s="1" t="s">
        <v>74</v>
      </c>
      <c r="AF41" s="1" t="s">
        <v>112</v>
      </c>
      <c r="AG41" s="1" t="s">
        <v>114</v>
      </c>
      <c r="AH41" s="1" t="s">
        <v>113</v>
      </c>
      <c r="AI41" s="1" t="s">
        <v>114</v>
      </c>
      <c r="AJ41" s="1" t="s">
        <v>114</v>
      </c>
      <c r="AK41" s="1" t="s">
        <v>114</v>
      </c>
      <c r="AL41" s="1" t="s">
        <v>114</v>
      </c>
      <c r="AM41" s="1" t="s">
        <v>114</v>
      </c>
      <c r="AN41" s="1" t="s">
        <v>114</v>
      </c>
      <c r="AO41" s="1" t="s">
        <v>114</v>
      </c>
      <c r="AP41" s="1" t="s">
        <v>114</v>
      </c>
      <c r="AQ41" s="5" t="s">
        <v>199</v>
      </c>
      <c r="AR41" s="8" t="s">
        <v>205</v>
      </c>
      <c r="AS41" s="6"/>
      <c r="AT41" s="7"/>
    </row>
    <row r="42" spans="3:46" s="15" customFormat="1" ht="12.75">
      <c r="C42" s="4" t="s">
        <v>120</v>
      </c>
      <c r="D42" s="16">
        <v>0</v>
      </c>
      <c r="E42" s="16">
        <v>0</v>
      </c>
      <c r="F42" s="16">
        <v>1</v>
      </c>
      <c r="G42" s="16">
        <v>0</v>
      </c>
      <c r="H42" s="16">
        <v>0</v>
      </c>
      <c r="I42" s="16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1</v>
      </c>
      <c r="AQ42" s="17">
        <v>13.8</v>
      </c>
      <c r="AR42" s="9">
        <f>23.333*2.71^(0.1668*AQ42)</f>
        <v>231.5243179856551</v>
      </c>
      <c r="AS42" s="18" t="s">
        <v>203</v>
      </c>
      <c r="AT42" s="18" t="s">
        <v>203</v>
      </c>
    </row>
    <row r="43" spans="3:46" s="15" customFormat="1" ht="12.75">
      <c r="C43" s="4" t="s">
        <v>121</v>
      </c>
      <c r="D43" s="16">
        <v>0</v>
      </c>
      <c r="E43" s="16">
        <v>0</v>
      </c>
      <c r="F43" s="16">
        <v>1</v>
      </c>
      <c r="G43" s="16">
        <v>0</v>
      </c>
      <c r="H43" s="16">
        <v>0</v>
      </c>
      <c r="I43" s="16">
        <v>0</v>
      </c>
      <c r="J43" s="15">
        <v>0</v>
      </c>
      <c r="K43" s="15">
        <v>0</v>
      </c>
      <c r="L43" s="15">
        <v>0</v>
      </c>
      <c r="M43" s="15">
        <v>0</v>
      </c>
      <c r="N43" s="15">
        <v>1</v>
      </c>
      <c r="O43" s="15">
        <v>1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1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7">
        <v>14.4</v>
      </c>
      <c r="AR43" s="9">
        <f aca="true" t="shared" si="5" ref="AR43:AR66">23.333*2.71^(0.1668*AQ43)</f>
        <v>255.8162805353549</v>
      </c>
      <c r="AS43" s="18" t="s">
        <v>203</v>
      </c>
      <c r="AT43" s="18" t="s">
        <v>203</v>
      </c>
    </row>
    <row r="44" spans="3:46" s="15" customFormat="1" ht="12.75">
      <c r="C44" s="4" t="s">
        <v>122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7">
        <v>13.1</v>
      </c>
      <c r="AR44" s="9">
        <f t="shared" si="5"/>
        <v>206.08345141096945</v>
      </c>
      <c r="AS44" s="18" t="s">
        <v>203</v>
      </c>
      <c r="AT44" s="18" t="s">
        <v>203</v>
      </c>
    </row>
    <row r="45" spans="3:46" s="15" customFormat="1" ht="12.75">
      <c r="C45" s="4" t="s">
        <v>123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1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1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1</v>
      </c>
      <c r="AG45" s="15">
        <v>0</v>
      </c>
      <c r="AH45" s="15">
        <v>0</v>
      </c>
      <c r="AI45" s="15">
        <v>0</v>
      </c>
      <c r="AJ45" s="15">
        <v>1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7">
        <v>15.5</v>
      </c>
      <c r="AR45" s="9">
        <f t="shared" si="5"/>
        <v>307.163343071256</v>
      </c>
      <c r="AS45" s="18" t="s">
        <v>203</v>
      </c>
      <c r="AT45" s="18" t="s">
        <v>203</v>
      </c>
    </row>
    <row r="46" spans="3:46" s="15" customFormat="1" ht="12.75">
      <c r="C46" s="4" t="s">
        <v>124</v>
      </c>
      <c r="D46" s="16">
        <v>0</v>
      </c>
      <c r="E46" s="16">
        <v>0</v>
      </c>
      <c r="F46" s="16">
        <v>1</v>
      </c>
      <c r="G46" s="16">
        <v>0</v>
      </c>
      <c r="H46" s="16">
        <v>0</v>
      </c>
      <c r="I46" s="16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2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7">
        <v>12.5</v>
      </c>
      <c r="AR46" s="9">
        <f t="shared" si="5"/>
        <v>186.5140499901076</v>
      </c>
      <c r="AS46" s="18" t="s">
        <v>203</v>
      </c>
      <c r="AT46" s="18" t="s">
        <v>203</v>
      </c>
    </row>
    <row r="47" spans="3:46" s="15" customFormat="1" ht="12.75">
      <c r="C47" s="4" t="s">
        <v>125</v>
      </c>
      <c r="D47" s="16">
        <v>0</v>
      </c>
      <c r="E47" s="16">
        <v>0</v>
      </c>
      <c r="F47" s="16">
        <v>1</v>
      </c>
      <c r="G47" s="16">
        <v>0</v>
      </c>
      <c r="H47" s="16">
        <v>0</v>
      </c>
      <c r="I47" s="16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5</v>
      </c>
      <c r="AQ47" s="17">
        <v>14.5</v>
      </c>
      <c r="AR47" s="9">
        <f t="shared" si="5"/>
        <v>260.10584281135283</v>
      </c>
      <c r="AS47" s="18" t="s">
        <v>203</v>
      </c>
      <c r="AT47" s="18" t="s">
        <v>203</v>
      </c>
    </row>
    <row r="48" spans="3:46" s="15" customFormat="1" ht="12.75">
      <c r="C48" s="4" t="s">
        <v>126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1</v>
      </c>
      <c r="AQ48" s="17">
        <v>14.5</v>
      </c>
      <c r="AR48" s="9">
        <f t="shared" si="5"/>
        <v>260.10584281135283</v>
      </c>
      <c r="AS48" s="18" t="s">
        <v>203</v>
      </c>
      <c r="AT48" s="18" t="s">
        <v>203</v>
      </c>
    </row>
    <row r="49" spans="3:46" s="15" customFormat="1" ht="12.75">
      <c r="C49" s="4" t="s">
        <v>127</v>
      </c>
      <c r="D49" s="16">
        <v>0</v>
      </c>
      <c r="E49" s="16">
        <v>0</v>
      </c>
      <c r="F49" s="16">
        <v>1</v>
      </c>
      <c r="G49" s="16">
        <v>0</v>
      </c>
      <c r="H49" s="16">
        <v>0</v>
      </c>
      <c r="I49" s="16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7">
        <v>12.2</v>
      </c>
      <c r="AR49" s="9">
        <f t="shared" si="5"/>
        <v>177.43764681020895</v>
      </c>
      <c r="AS49" s="18" t="s">
        <v>203</v>
      </c>
      <c r="AT49" s="18" t="s">
        <v>203</v>
      </c>
    </row>
    <row r="50" spans="3:46" s="15" customFormat="1" ht="12.75">
      <c r="C50" s="4" t="s">
        <v>128</v>
      </c>
      <c r="D50" s="16">
        <v>0</v>
      </c>
      <c r="E50" s="16">
        <v>0</v>
      </c>
      <c r="F50" s="16">
        <v>1</v>
      </c>
      <c r="G50" s="16">
        <v>0</v>
      </c>
      <c r="H50" s="16">
        <v>0</v>
      </c>
      <c r="I50" s="16">
        <v>0</v>
      </c>
      <c r="J50" s="15">
        <v>1</v>
      </c>
      <c r="K50" s="15">
        <v>0</v>
      </c>
      <c r="L50" s="15">
        <v>0</v>
      </c>
      <c r="M50" s="15">
        <v>0</v>
      </c>
      <c r="N50" s="15">
        <v>1</v>
      </c>
      <c r="O50" s="15">
        <v>1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7">
        <v>15.1</v>
      </c>
      <c r="AR50" s="9">
        <f t="shared" si="5"/>
        <v>287.3966321655968</v>
      </c>
      <c r="AS50" s="18" t="s">
        <v>203</v>
      </c>
      <c r="AT50" s="18" t="s">
        <v>203</v>
      </c>
    </row>
    <row r="51" spans="3:46" s="15" customFormat="1" ht="12.75">
      <c r="C51" s="4" t="s">
        <v>129</v>
      </c>
      <c r="D51" s="16">
        <v>0</v>
      </c>
      <c r="E51" s="16">
        <v>0</v>
      </c>
      <c r="F51" s="16">
        <v>1</v>
      </c>
      <c r="G51" s="16">
        <v>0</v>
      </c>
      <c r="H51" s="16">
        <v>0</v>
      </c>
      <c r="I51" s="16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1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1</v>
      </c>
      <c r="AQ51" s="17">
        <v>11.8</v>
      </c>
      <c r="AR51" s="9">
        <f t="shared" si="5"/>
        <v>166.01910111654456</v>
      </c>
      <c r="AS51" s="18" t="s">
        <v>203</v>
      </c>
      <c r="AT51" s="18" t="s">
        <v>203</v>
      </c>
    </row>
    <row r="52" spans="3:46" s="15" customFormat="1" ht="12.75">
      <c r="C52" s="4" t="s">
        <v>130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7">
        <v>15.200000000000001</v>
      </c>
      <c r="AR52" s="9">
        <f t="shared" si="5"/>
        <v>292.21573808413535</v>
      </c>
      <c r="AS52" s="18" t="s">
        <v>203</v>
      </c>
      <c r="AT52" s="18" t="s">
        <v>203</v>
      </c>
    </row>
    <row r="53" spans="3:46" s="15" customFormat="1" ht="12.75">
      <c r="C53" s="4" t="s">
        <v>131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7">
        <v>16.4</v>
      </c>
      <c r="AR53" s="9">
        <f t="shared" si="5"/>
        <v>356.7522621327621</v>
      </c>
      <c r="AS53" s="18" t="s">
        <v>203</v>
      </c>
      <c r="AT53" s="18" t="s">
        <v>203</v>
      </c>
    </row>
    <row r="54" spans="3:46" s="15" customFormat="1" ht="12.75">
      <c r="C54" s="4" t="s">
        <v>132</v>
      </c>
      <c r="D54" s="16">
        <v>0</v>
      </c>
      <c r="E54" s="16">
        <v>1</v>
      </c>
      <c r="F54" s="16">
        <v>1</v>
      </c>
      <c r="G54" s="16">
        <v>0</v>
      </c>
      <c r="H54" s="16">
        <v>0</v>
      </c>
      <c r="I54" s="16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1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7">
        <v>15</v>
      </c>
      <c r="AR54" s="9">
        <f t="shared" si="5"/>
        <v>282.65700102828134</v>
      </c>
      <c r="AS54" s="18" t="s">
        <v>203</v>
      </c>
      <c r="AT54" s="18" t="s">
        <v>203</v>
      </c>
    </row>
    <row r="55" spans="3:46" s="15" customFormat="1" ht="12.75">
      <c r="C55" s="4" t="s">
        <v>133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7">
        <v>14.600000000000001</v>
      </c>
      <c r="AR55" s="9">
        <f t="shared" si="5"/>
        <v>264.4673330525341</v>
      </c>
      <c r="AS55" s="18" t="s">
        <v>203</v>
      </c>
      <c r="AT55" s="18" t="s">
        <v>203</v>
      </c>
    </row>
    <row r="56" spans="3:46" s="15" customFormat="1" ht="12.75">
      <c r="C56" s="4" t="s">
        <v>134</v>
      </c>
      <c r="D56" s="16">
        <v>0</v>
      </c>
      <c r="E56" s="16">
        <v>0</v>
      </c>
      <c r="F56" s="16">
        <v>1</v>
      </c>
      <c r="G56" s="16">
        <v>0</v>
      </c>
      <c r="H56" s="16">
        <v>0</v>
      </c>
      <c r="I56" s="16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1</v>
      </c>
      <c r="P56" s="15">
        <v>1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1</v>
      </c>
      <c r="AQ56" s="17">
        <v>17.3</v>
      </c>
      <c r="AR56" s="9">
        <f t="shared" si="5"/>
        <v>414.3468919965438</v>
      </c>
      <c r="AS56" s="18" t="s">
        <v>203</v>
      </c>
      <c r="AT56" s="18" t="s">
        <v>203</v>
      </c>
    </row>
    <row r="57" spans="3:46" s="15" customFormat="1" ht="12.75">
      <c r="C57" s="4" t="s">
        <v>135</v>
      </c>
      <c r="D57" s="16">
        <v>0</v>
      </c>
      <c r="E57" s="16">
        <v>0</v>
      </c>
      <c r="F57" s="16">
        <v>1</v>
      </c>
      <c r="G57" s="16">
        <v>0</v>
      </c>
      <c r="H57" s="16">
        <v>0</v>
      </c>
      <c r="I57" s="16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7">
        <v>12.3</v>
      </c>
      <c r="AR57" s="9">
        <f t="shared" si="5"/>
        <v>180.41294546792577</v>
      </c>
      <c r="AS57" s="18" t="s">
        <v>203</v>
      </c>
      <c r="AT57" s="18" t="s">
        <v>203</v>
      </c>
    </row>
    <row r="58" spans="3:46" s="15" customFormat="1" ht="12.75">
      <c r="C58" s="4" t="s">
        <v>136</v>
      </c>
      <c r="D58" s="16">
        <v>0</v>
      </c>
      <c r="E58" s="16">
        <v>0</v>
      </c>
      <c r="F58" s="16">
        <v>1</v>
      </c>
      <c r="G58" s="16">
        <v>0</v>
      </c>
      <c r="H58" s="16">
        <v>0</v>
      </c>
      <c r="I58" s="16">
        <v>0</v>
      </c>
      <c r="J58" s="15">
        <v>0</v>
      </c>
      <c r="K58" s="15">
        <v>0</v>
      </c>
      <c r="L58" s="15">
        <v>0</v>
      </c>
      <c r="M58" s="15">
        <v>0</v>
      </c>
      <c r="N58" s="15">
        <v>1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1</v>
      </c>
      <c r="AG58" s="15">
        <v>0</v>
      </c>
      <c r="AH58" s="15">
        <v>1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7">
        <v>15.4</v>
      </c>
      <c r="AR58" s="9">
        <f t="shared" si="5"/>
        <v>302.0977271867122</v>
      </c>
      <c r="AS58" s="18" t="s">
        <v>203</v>
      </c>
      <c r="AT58" s="18" t="s">
        <v>203</v>
      </c>
    </row>
    <row r="59" spans="3:46" s="15" customFormat="1" ht="12.75">
      <c r="C59" s="4" t="s">
        <v>137</v>
      </c>
      <c r="D59" s="16">
        <v>0</v>
      </c>
      <c r="E59" s="16">
        <v>1</v>
      </c>
      <c r="F59" s="16">
        <v>1</v>
      </c>
      <c r="G59" s="16">
        <v>0</v>
      </c>
      <c r="H59" s="16">
        <v>0</v>
      </c>
      <c r="I59" s="16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1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3</v>
      </c>
      <c r="AI59" s="15">
        <v>0</v>
      </c>
      <c r="AJ59" s="15">
        <v>3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7">
        <v>15.5</v>
      </c>
      <c r="AR59" s="9">
        <f t="shared" si="5"/>
        <v>307.163343071256</v>
      </c>
      <c r="AS59" s="18" t="s">
        <v>203</v>
      </c>
      <c r="AT59" s="18" t="s">
        <v>203</v>
      </c>
    </row>
    <row r="60" spans="3:46" s="15" customFormat="1" ht="12.75">
      <c r="C60" s="4" t="s">
        <v>138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7">
        <v>14</v>
      </c>
      <c r="AR60" s="9">
        <f t="shared" si="5"/>
        <v>239.35387844094114</v>
      </c>
      <c r="AS60" s="18" t="s">
        <v>203</v>
      </c>
      <c r="AT60" s="18" t="s">
        <v>203</v>
      </c>
    </row>
    <row r="61" spans="3:46" s="15" customFormat="1" ht="12.75">
      <c r="C61" s="4" t="s">
        <v>139</v>
      </c>
      <c r="D61" s="16">
        <v>0</v>
      </c>
      <c r="E61" s="16">
        <v>0</v>
      </c>
      <c r="F61" s="16">
        <v>1</v>
      </c>
      <c r="G61" s="16">
        <v>0</v>
      </c>
      <c r="H61" s="16">
        <v>0</v>
      </c>
      <c r="I61" s="16">
        <v>0</v>
      </c>
      <c r="J61" s="15">
        <v>2</v>
      </c>
      <c r="K61" s="15">
        <v>0</v>
      </c>
      <c r="L61" s="15">
        <v>0</v>
      </c>
      <c r="M61" s="15">
        <v>0</v>
      </c>
      <c r="N61" s="15">
        <v>2</v>
      </c>
      <c r="O61" s="15">
        <v>4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1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7">
        <v>16.2</v>
      </c>
      <c r="AR61" s="9">
        <f t="shared" si="5"/>
        <v>345.08245581033094</v>
      </c>
      <c r="AS61" s="18" t="s">
        <v>203</v>
      </c>
      <c r="AT61" s="18" t="s">
        <v>203</v>
      </c>
    </row>
    <row r="62" spans="3:46" s="15" customFormat="1" ht="12.75">
      <c r="C62" s="4" t="s">
        <v>140</v>
      </c>
      <c r="D62" s="16">
        <v>0</v>
      </c>
      <c r="E62" s="16">
        <v>0</v>
      </c>
      <c r="F62" s="16">
        <v>1</v>
      </c>
      <c r="G62" s="16">
        <v>0</v>
      </c>
      <c r="H62" s="16">
        <v>0</v>
      </c>
      <c r="I62" s="16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1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7">
        <v>15.899999999999999</v>
      </c>
      <c r="AR62" s="9">
        <f t="shared" si="5"/>
        <v>328.2895788157547</v>
      </c>
      <c r="AS62" s="18" t="s">
        <v>203</v>
      </c>
      <c r="AT62" s="18" t="s">
        <v>203</v>
      </c>
    </row>
    <row r="63" spans="3:46" s="15" customFormat="1" ht="12.75">
      <c r="C63" s="4" t="s">
        <v>141</v>
      </c>
      <c r="D63" s="16">
        <v>0</v>
      </c>
      <c r="E63" s="16">
        <v>0</v>
      </c>
      <c r="F63" s="16">
        <v>1</v>
      </c>
      <c r="G63" s="16">
        <v>0</v>
      </c>
      <c r="H63" s="16">
        <v>0</v>
      </c>
      <c r="I63" s="16">
        <v>0</v>
      </c>
      <c r="J63" s="15">
        <v>0</v>
      </c>
      <c r="K63" s="15">
        <v>0</v>
      </c>
      <c r="L63" s="15">
        <v>0</v>
      </c>
      <c r="M63" s="15">
        <v>0</v>
      </c>
      <c r="N63" s="15">
        <v>2</v>
      </c>
      <c r="O63" s="15">
        <v>4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7">
        <v>16.2</v>
      </c>
      <c r="AR63" s="9">
        <f t="shared" si="5"/>
        <v>345.08245581033094</v>
      </c>
      <c r="AS63" s="18" t="s">
        <v>203</v>
      </c>
      <c r="AT63" s="18" t="s">
        <v>203</v>
      </c>
    </row>
    <row r="64" spans="3:46" s="15" customFormat="1" ht="12.75">
      <c r="C64" s="4" t="s">
        <v>142</v>
      </c>
      <c r="D64" s="16">
        <v>0</v>
      </c>
      <c r="E64" s="16">
        <v>1</v>
      </c>
      <c r="F64" s="16">
        <v>1</v>
      </c>
      <c r="G64" s="16">
        <v>0</v>
      </c>
      <c r="H64" s="16">
        <v>0</v>
      </c>
      <c r="I64" s="16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7">
        <v>15</v>
      </c>
      <c r="AR64" s="9">
        <f t="shared" si="5"/>
        <v>282.65700102828134</v>
      </c>
      <c r="AS64" s="18" t="s">
        <v>203</v>
      </c>
      <c r="AT64" s="18" t="s">
        <v>203</v>
      </c>
    </row>
    <row r="65" spans="3:46" s="15" customFormat="1" ht="12.75">
      <c r="C65" s="4" t="s">
        <v>143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7">
        <v>14</v>
      </c>
      <c r="AR65" s="9">
        <f t="shared" si="5"/>
        <v>239.35387844094114</v>
      </c>
      <c r="AS65" s="18" t="s">
        <v>203</v>
      </c>
      <c r="AT65" s="18" t="s">
        <v>203</v>
      </c>
    </row>
    <row r="66" spans="3:46" s="15" customFormat="1" ht="13.5" thickBot="1">
      <c r="C66" s="4" t="s">
        <v>144</v>
      </c>
      <c r="D66" s="16">
        <v>0</v>
      </c>
      <c r="E66" s="16">
        <v>0</v>
      </c>
      <c r="F66" s="16">
        <v>1</v>
      </c>
      <c r="G66" s="16">
        <v>0</v>
      </c>
      <c r="H66" s="16">
        <v>0</v>
      </c>
      <c r="I66" s="16">
        <v>0</v>
      </c>
      <c r="J66" s="15">
        <v>4</v>
      </c>
      <c r="K66" s="15">
        <v>0</v>
      </c>
      <c r="L66" s="15">
        <v>0</v>
      </c>
      <c r="M66" s="15">
        <v>0</v>
      </c>
      <c r="N66" s="15">
        <v>0</v>
      </c>
      <c r="O66" s="15">
        <v>2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1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7">
        <v>18.5</v>
      </c>
      <c r="AR66" s="9">
        <f t="shared" si="5"/>
        <v>505.85636487821847</v>
      </c>
      <c r="AS66" s="18" t="s">
        <v>203</v>
      </c>
      <c r="AT66" s="18" t="s">
        <v>203</v>
      </c>
    </row>
    <row r="67" spans="3:46" s="15" customFormat="1" ht="12.75">
      <c r="C67" s="10" t="s">
        <v>105</v>
      </c>
      <c r="D67" s="10">
        <f>SUM(D42:D66)</f>
        <v>0</v>
      </c>
      <c r="E67" s="10">
        <f aca="true" t="shared" si="6" ref="E67:AP67">SUM(E42:E66)</f>
        <v>5</v>
      </c>
      <c r="F67" s="10">
        <f t="shared" si="6"/>
        <v>21</v>
      </c>
      <c r="G67" s="10">
        <f t="shared" si="6"/>
        <v>0</v>
      </c>
      <c r="H67" s="10">
        <f t="shared" si="6"/>
        <v>3</v>
      </c>
      <c r="I67" s="10">
        <f t="shared" si="6"/>
        <v>0</v>
      </c>
      <c r="J67" s="10">
        <f t="shared" si="6"/>
        <v>7</v>
      </c>
      <c r="K67" s="10">
        <f t="shared" si="6"/>
        <v>0</v>
      </c>
      <c r="L67" s="10">
        <f t="shared" si="6"/>
        <v>0</v>
      </c>
      <c r="M67" s="10">
        <f t="shared" si="6"/>
        <v>0</v>
      </c>
      <c r="N67" s="10">
        <f t="shared" si="6"/>
        <v>8</v>
      </c>
      <c r="O67" s="10">
        <f t="shared" si="6"/>
        <v>15</v>
      </c>
      <c r="P67" s="10">
        <f t="shared" si="6"/>
        <v>4</v>
      </c>
      <c r="Q67" s="10">
        <f t="shared" si="6"/>
        <v>0</v>
      </c>
      <c r="R67" s="10">
        <f t="shared" si="6"/>
        <v>0</v>
      </c>
      <c r="S67" s="10">
        <f t="shared" si="6"/>
        <v>1</v>
      </c>
      <c r="T67" s="10">
        <f t="shared" si="6"/>
        <v>0</v>
      </c>
      <c r="U67" s="10">
        <f t="shared" si="6"/>
        <v>0</v>
      </c>
      <c r="V67" s="10">
        <f t="shared" si="6"/>
        <v>0</v>
      </c>
      <c r="W67" s="10">
        <f t="shared" si="6"/>
        <v>0</v>
      </c>
      <c r="X67" s="10">
        <f t="shared" si="6"/>
        <v>0</v>
      </c>
      <c r="Y67" s="10">
        <f t="shared" si="6"/>
        <v>1</v>
      </c>
      <c r="Z67" s="10">
        <f t="shared" si="6"/>
        <v>1</v>
      </c>
      <c r="AA67" s="10">
        <f t="shared" si="6"/>
        <v>0</v>
      </c>
      <c r="AB67" s="10">
        <f t="shared" si="6"/>
        <v>0</v>
      </c>
      <c r="AC67" s="10">
        <f t="shared" si="6"/>
        <v>0</v>
      </c>
      <c r="AD67" s="10">
        <f t="shared" si="6"/>
        <v>0</v>
      </c>
      <c r="AE67" s="10">
        <f t="shared" si="6"/>
        <v>0</v>
      </c>
      <c r="AF67" s="10">
        <f t="shared" si="6"/>
        <v>2</v>
      </c>
      <c r="AG67" s="10">
        <f t="shared" si="6"/>
        <v>0</v>
      </c>
      <c r="AH67" s="10">
        <f t="shared" si="6"/>
        <v>6</v>
      </c>
      <c r="AI67" s="10">
        <f t="shared" si="6"/>
        <v>0</v>
      </c>
      <c r="AJ67" s="10">
        <f t="shared" si="6"/>
        <v>5</v>
      </c>
      <c r="AK67" s="10">
        <f t="shared" si="6"/>
        <v>0</v>
      </c>
      <c r="AL67" s="10">
        <f t="shared" si="6"/>
        <v>0</v>
      </c>
      <c r="AM67" s="10">
        <f t="shared" si="6"/>
        <v>0</v>
      </c>
      <c r="AN67" s="10">
        <f t="shared" si="6"/>
        <v>0</v>
      </c>
      <c r="AO67" s="10">
        <f t="shared" si="6"/>
        <v>0</v>
      </c>
      <c r="AP67" s="10">
        <f t="shared" si="6"/>
        <v>9</v>
      </c>
      <c r="AQ67" s="19"/>
      <c r="AR67" s="20"/>
      <c r="AS67" s="21"/>
      <c r="AT67" s="21"/>
    </row>
    <row r="68" spans="3:46" s="15" customFormat="1" ht="12.75">
      <c r="C68" s="2" t="s">
        <v>197</v>
      </c>
      <c r="D68" s="2">
        <f>D67/25</f>
        <v>0</v>
      </c>
      <c r="E68" s="2">
        <f aca="true" t="shared" si="7" ref="E68:AP68">E67/25</f>
        <v>0.2</v>
      </c>
      <c r="F68" s="2">
        <f t="shared" si="7"/>
        <v>0.84</v>
      </c>
      <c r="G68" s="2">
        <f t="shared" si="7"/>
        <v>0</v>
      </c>
      <c r="H68" s="2">
        <f t="shared" si="7"/>
        <v>0.12</v>
      </c>
      <c r="I68" s="2">
        <f t="shared" si="7"/>
        <v>0</v>
      </c>
      <c r="J68" s="2">
        <f t="shared" si="7"/>
        <v>0.28</v>
      </c>
      <c r="K68" s="2">
        <f t="shared" si="7"/>
        <v>0</v>
      </c>
      <c r="L68" s="2">
        <f t="shared" si="7"/>
        <v>0</v>
      </c>
      <c r="M68" s="2">
        <f t="shared" si="7"/>
        <v>0</v>
      </c>
      <c r="N68" s="2">
        <f t="shared" si="7"/>
        <v>0.32</v>
      </c>
      <c r="O68" s="2">
        <f t="shared" si="7"/>
        <v>0.6</v>
      </c>
      <c r="P68" s="2">
        <f t="shared" si="7"/>
        <v>0.16</v>
      </c>
      <c r="Q68" s="2">
        <f t="shared" si="7"/>
        <v>0</v>
      </c>
      <c r="R68" s="2">
        <f t="shared" si="7"/>
        <v>0</v>
      </c>
      <c r="S68" s="2">
        <f t="shared" si="7"/>
        <v>0.04</v>
      </c>
      <c r="T68" s="2">
        <f t="shared" si="7"/>
        <v>0</v>
      </c>
      <c r="U68" s="2">
        <f t="shared" si="7"/>
        <v>0</v>
      </c>
      <c r="V68" s="2">
        <f t="shared" si="7"/>
        <v>0</v>
      </c>
      <c r="W68" s="2">
        <f t="shared" si="7"/>
        <v>0</v>
      </c>
      <c r="X68" s="2">
        <f t="shared" si="7"/>
        <v>0</v>
      </c>
      <c r="Y68" s="2">
        <f t="shared" si="7"/>
        <v>0.04</v>
      </c>
      <c r="Z68" s="2">
        <f t="shared" si="7"/>
        <v>0.04</v>
      </c>
      <c r="AA68" s="2">
        <f t="shared" si="7"/>
        <v>0</v>
      </c>
      <c r="AB68" s="2">
        <f t="shared" si="7"/>
        <v>0</v>
      </c>
      <c r="AC68" s="2">
        <f t="shared" si="7"/>
        <v>0</v>
      </c>
      <c r="AD68" s="2">
        <f t="shared" si="7"/>
        <v>0</v>
      </c>
      <c r="AE68" s="2">
        <f t="shared" si="7"/>
        <v>0</v>
      </c>
      <c r="AF68" s="2">
        <f t="shared" si="7"/>
        <v>0.08</v>
      </c>
      <c r="AG68" s="2">
        <f t="shared" si="7"/>
        <v>0</v>
      </c>
      <c r="AH68" s="2">
        <f t="shared" si="7"/>
        <v>0.24</v>
      </c>
      <c r="AI68" s="2">
        <f t="shared" si="7"/>
        <v>0</v>
      </c>
      <c r="AJ68" s="2">
        <f t="shared" si="7"/>
        <v>0.2</v>
      </c>
      <c r="AK68" s="2">
        <f t="shared" si="7"/>
        <v>0</v>
      </c>
      <c r="AL68" s="2">
        <f t="shared" si="7"/>
        <v>0</v>
      </c>
      <c r="AM68" s="2">
        <f t="shared" si="7"/>
        <v>0</v>
      </c>
      <c r="AN68" s="2">
        <f t="shared" si="7"/>
        <v>0</v>
      </c>
      <c r="AO68" s="2">
        <f t="shared" si="7"/>
        <v>0</v>
      </c>
      <c r="AP68" s="2">
        <f t="shared" si="7"/>
        <v>0.36</v>
      </c>
      <c r="AQ68" s="22"/>
      <c r="AR68" s="23"/>
      <c r="AS68" s="18"/>
      <c r="AT68" s="18"/>
    </row>
    <row r="69" spans="3:46" s="15" customFormat="1" ht="12.75">
      <c r="C69" s="2" t="s">
        <v>108</v>
      </c>
      <c r="D69" s="16">
        <v>0</v>
      </c>
      <c r="E69" s="16">
        <v>5</v>
      </c>
      <c r="F69" s="16">
        <v>21</v>
      </c>
      <c r="G69" s="16">
        <v>0</v>
      </c>
      <c r="H69" s="16">
        <v>3</v>
      </c>
      <c r="I69" s="16">
        <v>0</v>
      </c>
      <c r="J69" s="16">
        <v>3</v>
      </c>
      <c r="K69" s="16">
        <v>0</v>
      </c>
      <c r="L69" s="16">
        <v>0</v>
      </c>
      <c r="M69" s="16">
        <v>0</v>
      </c>
      <c r="N69" s="16">
        <v>6</v>
      </c>
      <c r="O69" s="16">
        <v>8</v>
      </c>
      <c r="P69" s="16">
        <v>3</v>
      </c>
      <c r="Q69" s="16">
        <v>0</v>
      </c>
      <c r="R69" s="16">
        <v>0</v>
      </c>
      <c r="S69" s="16">
        <v>1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1</v>
      </c>
      <c r="Z69" s="16">
        <v>1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2</v>
      </c>
      <c r="AG69" s="16">
        <v>0</v>
      </c>
      <c r="AH69" s="16">
        <v>4</v>
      </c>
      <c r="AI69" s="16">
        <v>0</v>
      </c>
      <c r="AJ69" s="16">
        <v>3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5</v>
      </c>
      <c r="AQ69" s="17"/>
      <c r="AR69" s="18"/>
      <c r="AS69" s="18"/>
      <c r="AT69" s="18"/>
    </row>
    <row r="70" spans="2:46" s="15" customFormat="1" ht="12.75">
      <c r="B70" s="24"/>
      <c r="C70" s="2" t="s">
        <v>198</v>
      </c>
      <c r="D70" s="2">
        <f aca="true" t="shared" si="8" ref="D70:AP70">(D69/25)*100</f>
        <v>0</v>
      </c>
      <c r="E70" s="2">
        <f t="shared" si="8"/>
        <v>20</v>
      </c>
      <c r="F70" s="2">
        <f t="shared" si="8"/>
        <v>84</v>
      </c>
      <c r="G70" s="2">
        <f t="shared" si="8"/>
        <v>0</v>
      </c>
      <c r="H70" s="2">
        <f t="shared" si="8"/>
        <v>12</v>
      </c>
      <c r="I70" s="2">
        <f t="shared" si="8"/>
        <v>0</v>
      </c>
      <c r="J70" s="2">
        <f t="shared" si="8"/>
        <v>12</v>
      </c>
      <c r="K70" s="2">
        <f t="shared" si="8"/>
        <v>0</v>
      </c>
      <c r="L70" s="2">
        <f t="shared" si="8"/>
        <v>0</v>
      </c>
      <c r="M70" s="2">
        <f t="shared" si="8"/>
        <v>0</v>
      </c>
      <c r="N70" s="2">
        <f t="shared" si="8"/>
        <v>24</v>
      </c>
      <c r="O70" s="2">
        <f t="shared" si="8"/>
        <v>32</v>
      </c>
      <c r="P70" s="2">
        <f t="shared" si="8"/>
        <v>12</v>
      </c>
      <c r="Q70" s="2">
        <f t="shared" si="8"/>
        <v>0</v>
      </c>
      <c r="R70" s="2">
        <f t="shared" si="8"/>
        <v>0</v>
      </c>
      <c r="S70" s="2">
        <f t="shared" si="8"/>
        <v>4</v>
      </c>
      <c r="T70" s="2">
        <f t="shared" si="8"/>
        <v>0</v>
      </c>
      <c r="U70" s="2">
        <f t="shared" si="8"/>
        <v>0</v>
      </c>
      <c r="V70" s="2">
        <f t="shared" si="8"/>
        <v>0</v>
      </c>
      <c r="W70" s="2">
        <f t="shared" si="8"/>
        <v>0</v>
      </c>
      <c r="X70" s="2">
        <f t="shared" si="8"/>
        <v>0</v>
      </c>
      <c r="Y70" s="2">
        <f t="shared" si="8"/>
        <v>4</v>
      </c>
      <c r="Z70" s="2">
        <f t="shared" si="8"/>
        <v>4</v>
      </c>
      <c r="AA70" s="2">
        <f t="shared" si="8"/>
        <v>0</v>
      </c>
      <c r="AB70" s="2">
        <f t="shared" si="8"/>
        <v>0</v>
      </c>
      <c r="AC70" s="2">
        <f t="shared" si="8"/>
        <v>0</v>
      </c>
      <c r="AD70" s="2">
        <f t="shared" si="8"/>
        <v>0</v>
      </c>
      <c r="AE70" s="2">
        <f t="shared" si="8"/>
        <v>0</v>
      </c>
      <c r="AF70" s="2">
        <f t="shared" si="8"/>
        <v>8</v>
      </c>
      <c r="AG70" s="2">
        <f t="shared" si="8"/>
        <v>0</v>
      </c>
      <c r="AH70" s="2">
        <f t="shared" si="8"/>
        <v>16</v>
      </c>
      <c r="AI70" s="2">
        <f t="shared" si="8"/>
        <v>0</v>
      </c>
      <c r="AJ70" s="2">
        <f t="shared" si="8"/>
        <v>12</v>
      </c>
      <c r="AK70" s="2">
        <f t="shared" si="8"/>
        <v>0</v>
      </c>
      <c r="AL70" s="2">
        <f t="shared" si="8"/>
        <v>0</v>
      </c>
      <c r="AM70" s="2">
        <f t="shared" si="8"/>
        <v>0</v>
      </c>
      <c r="AN70" s="2">
        <f t="shared" si="8"/>
        <v>0</v>
      </c>
      <c r="AO70" s="2">
        <f t="shared" si="8"/>
        <v>0</v>
      </c>
      <c r="AP70" s="2">
        <f t="shared" si="8"/>
        <v>20</v>
      </c>
      <c r="AQ70" s="17"/>
      <c r="AR70" s="18"/>
      <c r="AS70" s="18"/>
      <c r="AT70" s="18"/>
    </row>
    <row r="71" spans="2:46" s="15" customFormat="1" ht="12.75">
      <c r="B71" s="24"/>
      <c r="C71" s="2"/>
      <c r="D71" s="2"/>
      <c r="E71" s="2"/>
      <c r="F71" s="2"/>
      <c r="G71" s="2"/>
      <c r="H71" s="2"/>
      <c r="I71" s="2"/>
      <c r="AQ71" s="25"/>
      <c r="AR71" s="18"/>
      <c r="AS71" s="18"/>
      <c r="AT71" s="18"/>
    </row>
    <row r="72" spans="1:46" s="24" customFormat="1" ht="15.75">
      <c r="A72" s="3" t="s">
        <v>193</v>
      </c>
      <c r="B72" s="4" t="s">
        <v>145</v>
      </c>
      <c r="C72" s="4" t="s">
        <v>194</v>
      </c>
      <c r="D72" s="4" t="s">
        <v>1</v>
      </c>
      <c r="E72" s="4" t="s">
        <v>1</v>
      </c>
      <c r="F72" s="4" t="s">
        <v>1</v>
      </c>
      <c r="G72" s="4" t="s">
        <v>1</v>
      </c>
      <c r="H72" s="4" t="s">
        <v>1</v>
      </c>
      <c r="I72" s="4" t="s">
        <v>2</v>
      </c>
      <c r="J72" s="4" t="s">
        <v>3</v>
      </c>
      <c r="K72" s="4" t="s">
        <v>3</v>
      </c>
      <c r="L72" s="4" t="s">
        <v>3</v>
      </c>
      <c r="M72" s="4" t="s">
        <v>3</v>
      </c>
      <c r="N72" s="4" t="s">
        <v>3</v>
      </c>
      <c r="O72" s="4" t="s">
        <v>4</v>
      </c>
      <c r="P72" s="4" t="s">
        <v>5</v>
      </c>
      <c r="Q72" s="4" t="s">
        <v>5</v>
      </c>
      <c r="R72" s="4" t="s">
        <v>5</v>
      </c>
      <c r="S72" s="4" t="s">
        <v>5</v>
      </c>
      <c r="T72" s="4" t="s">
        <v>5</v>
      </c>
      <c r="U72" s="4" t="s">
        <v>5</v>
      </c>
      <c r="V72" s="4" t="s">
        <v>5</v>
      </c>
      <c r="W72" s="4" t="s">
        <v>5</v>
      </c>
      <c r="X72" s="4" t="s">
        <v>5</v>
      </c>
      <c r="Y72" s="4" t="s">
        <v>5</v>
      </c>
      <c r="Z72" s="4" t="s">
        <v>5</v>
      </c>
      <c r="AA72" s="4" t="s">
        <v>5</v>
      </c>
      <c r="AB72" s="4" t="s">
        <v>5</v>
      </c>
      <c r="AC72" s="4" t="s">
        <v>5</v>
      </c>
      <c r="AD72" s="4" t="s">
        <v>5</v>
      </c>
      <c r="AE72" s="4" t="s">
        <v>5</v>
      </c>
      <c r="AF72" s="4" t="s">
        <v>5</v>
      </c>
      <c r="AG72" s="4" t="s">
        <v>188</v>
      </c>
      <c r="AH72" s="4" t="s">
        <v>7</v>
      </c>
      <c r="AI72" s="4" t="s">
        <v>8</v>
      </c>
      <c r="AJ72" s="4" t="s">
        <v>9</v>
      </c>
      <c r="AK72" s="4" t="s">
        <v>9</v>
      </c>
      <c r="AL72" s="4" t="s">
        <v>9</v>
      </c>
      <c r="AM72" s="4" t="s">
        <v>9</v>
      </c>
      <c r="AN72" s="4" t="s">
        <v>9</v>
      </c>
      <c r="AO72" s="4" t="s">
        <v>9</v>
      </c>
      <c r="AP72" s="4" t="s">
        <v>10</v>
      </c>
      <c r="AQ72" s="5" t="s">
        <v>190</v>
      </c>
      <c r="AR72" s="6" t="s">
        <v>204</v>
      </c>
      <c r="AS72" s="7" t="s">
        <v>11</v>
      </c>
      <c r="AT72" s="7" t="s">
        <v>12</v>
      </c>
    </row>
    <row r="73" spans="1:46" s="24" customFormat="1" ht="12.75">
      <c r="A73" s="4" t="s">
        <v>13</v>
      </c>
      <c r="B73" s="4" t="s">
        <v>14</v>
      </c>
      <c r="C73" s="4" t="s">
        <v>195</v>
      </c>
      <c r="D73" s="4" t="s">
        <v>15</v>
      </c>
      <c r="E73" s="4" t="s">
        <v>16</v>
      </c>
      <c r="F73" s="4" t="s">
        <v>17</v>
      </c>
      <c r="G73" s="4" t="s">
        <v>18</v>
      </c>
      <c r="H73" s="4" t="s">
        <v>19</v>
      </c>
      <c r="I73" s="4" t="s">
        <v>20</v>
      </c>
      <c r="J73" s="4" t="s">
        <v>21</v>
      </c>
      <c r="K73" s="4" t="s">
        <v>22</v>
      </c>
      <c r="L73" s="4" t="s">
        <v>23</v>
      </c>
      <c r="M73" s="4" t="s">
        <v>24</v>
      </c>
      <c r="N73" s="4" t="s">
        <v>109</v>
      </c>
      <c r="O73" s="4" t="s">
        <v>4</v>
      </c>
      <c r="P73" s="4" t="s">
        <v>26</v>
      </c>
      <c r="Q73" s="4" t="s">
        <v>27</v>
      </c>
      <c r="R73" s="4" t="s">
        <v>28</v>
      </c>
      <c r="S73" s="4" t="s">
        <v>29</v>
      </c>
      <c r="T73" s="4" t="s">
        <v>30</v>
      </c>
      <c r="U73" s="4" t="s">
        <v>31</v>
      </c>
      <c r="V73" s="4" t="s">
        <v>32</v>
      </c>
      <c r="W73" s="4" t="s">
        <v>33</v>
      </c>
      <c r="X73" s="4" t="s">
        <v>34</v>
      </c>
      <c r="Y73" s="4" t="s">
        <v>35</v>
      </c>
      <c r="Z73" s="4" t="s">
        <v>36</v>
      </c>
      <c r="AA73" s="4" t="s">
        <v>37</v>
      </c>
      <c r="AB73" s="4" t="s">
        <v>38</v>
      </c>
      <c r="AC73" s="4" t="s">
        <v>39</v>
      </c>
      <c r="AD73" s="4" t="s">
        <v>40</v>
      </c>
      <c r="AE73" s="4" t="s">
        <v>41</v>
      </c>
      <c r="AF73" s="4" t="s">
        <v>112</v>
      </c>
      <c r="AG73" s="4" t="s">
        <v>6</v>
      </c>
      <c r="AH73" s="4" t="s">
        <v>189</v>
      </c>
      <c r="AI73" s="4" t="s">
        <v>8</v>
      </c>
      <c r="AJ73" s="4" t="s">
        <v>44</v>
      </c>
      <c r="AK73" s="4" t="s">
        <v>115</v>
      </c>
      <c r="AL73" s="4" t="s">
        <v>46</v>
      </c>
      <c r="AM73" s="4" t="s">
        <v>116</v>
      </c>
      <c r="AN73" s="4" t="s">
        <v>117</v>
      </c>
      <c r="AO73" s="4" t="s">
        <v>114</v>
      </c>
      <c r="AP73" s="4" t="s">
        <v>50</v>
      </c>
      <c r="AQ73" s="5" t="s">
        <v>191</v>
      </c>
      <c r="AR73" s="6" t="s">
        <v>200</v>
      </c>
      <c r="AS73" s="7" t="s">
        <v>51</v>
      </c>
      <c r="AT73" s="7" t="s">
        <v>52</v>
      </c>
    </row>
    <row r="74" spans="1:46" s="15" customFormat="1" ht="15.75">
      <c r="A74" s="2"/>
      <c r="B74" s="15">
        <v>20</v>
      </c>
      <c r="C74" s="2" t="s">
        <v>196</v>
      </c>
      <c r="D74" s="1" t="s">
        <v>53</v>
      </c>
      <c r="E74" s="1" t="s">
        <v>16</v>
      </c>
      <c r="F74" s="1" t="s">
        <v>118</v>
      </c>
      <c r="G74" s="1" t="s">
        <v>54</v>
      </c>
      <c r="H74" s="1" t="s">
        <v>55</v>
      </c>
      <c r="I74" s="1" t="s">
        <v>20</v>
      </c>
      <c r="J74" s="1" t="s">
        <v>56</v>
      </c>
      <c r="K74" s="1" t="s">
        <v>57</v>
      </c>
      <c r="L74" s="1" t="s">
        <v>58</v>
      </c>
      <c r="M74" s="1" t="s">
        <v>59</v>
      </c>
      <c r="N74" s="1" t="s">
        <v>109</v>
      </c>
      <c r="O74" s="1" t="s">
        <v>60</v>
      </c>
      <c r="P74" s="1" t="s">
        <v>61</v>
      </c>
      <c r="Q74" s="1" t="s">
        <v>62</v>
      </c>
      <c r="R74" s="1" t="s">
        <v>110</v>
      </c>
      <c r="S74" s="1" t="s">
        <v>63</v>
      </c>
      <c r="T74" s="1" t="s">
        <v>64</v>
      </c>
      <c r="U74" s="1" t="s">
        <v>65</v>
      </c>
      <c r="V74" s="1" t="s">
        <v>66</v>
      </c>
      <c r="W74" s="1" t="s">
        <v>67</v>
      </c>
      <c r="X74" s="1" t="s">
        <v>68</v>
      </c>
      <c r="Y74" s="1" t="s">
        <v>69</v>
      </c>
      <c r="Z74" s="1" t="s">
        <v>70</v>
      </c>
      <c r="AA74" s="1" t="s">
        <v>71</v>
      </c>
      <c r="AB74" s="1" t="s">
        <v>111</v>
      </c>
      <c r="AC74" s="1" t="s">
        <v>72</v>
      </c>
      <c r="AD74" s="1" t="s">
        <v>73</v>
      </c>
      <c r="AE74" s="1" t="s">
        <v>74</v>
      </c>
      <c r="AF74" s="1" t="s">
        <v>112</v>
      </c>
      <c r="AG74" s="1" t="s">
        <v>114</v>
      </c>
      <c r="AH74" s="1" t="s">
        <v>113</v>
      </c>
      <c r="AI74" s="1" t="s">
        <v>114</v>
      </c>
      <c r="AJ74" s="1" t="s">
        <v>114</v>
      </c>
      <c r="AK74" s="1" t="s">
        <v>114</v>
      </c>
      <c r="AL74" s="1" t="s">
        <v>114</v>
      </c>
      <c r="AM74" s="1" t="s">
        <v>114</v>
      </c>
      <c r="AN74" s="1" t="s">
        <v>114</v>
      </c>
      <c r="AO74" s="1" t="s">
        <v>114</v>
      </c>
      <c r="AP74" s="1" t="s">
        <v>114</v>
      </c>
      <c r="AQ74" s="5" t="s">
        <v>199</v>
      </c>
      <c r="AR74" s="8" t="s">
        <v>205</v>
      </c>
      <c r="AS74" s="6"/>
      <c r="AT74" s="7"/>
    </row>
    <row r="75" spans="3:46" s="15" customFormat="1" ht="12.75">
      <c r="C75" s="4" t="s">
        <v>146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7">
        <v>9.1</v>
      </c>
      <c r="AR75" s="9">
        <f>23.333*2.71^(0.1668*AQ75)</f>
        <v>105.9658700382813</v>
      </c>
      <c r="AS75" s="18" t="s">
        <v>203</v>
      </c>
      <c r="AT75" s="18" t="s">
        <v>203</v>
      </c>
    </row>
    <row r="76" spans="3:46" s="15" customFormat="1" ht="12.75">
      <c r="C76" s="4" t="s">
        <v>147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4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1</v>
      </c>
      <c r="AQ76" s="17">
        <v>10.2</v>
      </c>
      <c r="AR76" s="9">
        <f aca="true" t="shared" si="9" ref="AR76:AR116">23.333*2.71^(0.1668*AQ76)</f>
        <v>127.23518153065454</v>
      </c>
      <c r="AS76" s="18" t="s">
        <v>203</v>
      </c>
      <c r="AT76" s="18" t="s">
        <v>203</v>
      </c>
    </row>
    <row r="77" spans="3:46" s="15" customFormat="1" ht="12.75">
      <c r="C77" s="4" t="s">
        <v>148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7">
        <v>8.8</v>
      </c>
      <c r="AR77" s="9">
        <f t="shared" si="9"/>
        <v>100.80921315464603</v>
      </c>
      <c r="AS77" s="18" t="s">
        <v>203</v>
      </c>
      <c r="AT77" s="18" t="s">
        <v>203</v>
      </c>
    </row>
    <row r="78" spans="3:46" s="15" customFormat="1" ht="12.75">
      <c r="C78" s="4" t="s">
        <v>149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5">
        <v>1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7">
        <v>9.4</v>
      </c>
      <c r="AR78" s="9">
        <f t="shared" si="9"/>
        <v>111.3863035092286</v>
      </c>
      <c r="AS78" s="18" t="s">
        <v>203</v>
      </c>
      <c r="AT78" s="18" t="s">
        <v>203</v>
      </c>
    </row>
    <row r="79" spans="3:46" s="15" customFormat="1" ht="12.75">
      <c r="C79" s="4" t="s">
        <v>150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7">
        <v>10.2</v>
      </c>
      <c r="AR79" s="9">
        <f t="shared" si="9"/>
        <v>127.23518153065454</v>
      </c>
      <c r="AS79" s="18" t="s">
        <v>203</v>
      </c>
      <c r="AT79" s="18" t="s">
        <v>203</v>
      </c>
    </row>
    <row r="80" spans="3:46" s="15" customFormat="1" ht="12.75">
      <c r="C80" s="4" t="s">
        <v>151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7">
        <v>11.1</v>
      </c>
      <c r="AR80" s="9">
        <f t="shared" si="9"/>
        <v>147.7762234909772</v>
      </c>
      <c r="AS80" s="18" t="s">
        <v>203</v>
      </c>
      <c r="AT80" s="18" t="s">
        <v>203</v>
      </c>
    </row>
    <row r="81" spans="3:46" s="15" customFormat="1" ht="12.75">
      <c r="C81" s="4" t="s">
        <v>152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5">
        <v>0</v>
      </c>
      <c r="K81" s="15">
        <v>0</v>
      </c>
      <c r="L81" s="15">
        <v>0</v>
      </c>
      <c r="M81" s="15">
        <v>0</v>
      </c>
      <c r="N81" s="15">
        <v>1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1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7">
        <v>9.8</v>
      </c>
      <c r="AR81" s="9">
        <f t="shared" si="9"/>
        <v>119.0472870208527</v>
      </c>
      <c r="AS81" s="18" t="s">
        <v>203</v>
      </c>
      <c r="AT81" s="18" t="s">
        <v>203</v>
      </c>
    </row>
    <row r="82" spans="3:46" s="15" customFormat="1" ht="12.75">
      <c r="C82" s="4" t="s">
        <v>153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1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7">
        <v>9.5</v>
      </c>
      <c r="AR82" s="9">
        <f t="shared" si="9"/>
        <v>113.25404423548784</v>
      </c>
      <c r="AS82" s="18" t="s">
        <v>203</v>
      </c>
      <c r="AT82" s="18" t="s">
        <v>203</v>
      </c>
    </row>
    <row r="83" spans="3:46" s="15" customFormat="1" ht="12.75">
      <c r="C83" s="4" t="s">
        <v>154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7">
        <v>9</v>
      </c>
      <c r="AR83" s="9">
        <f t="shared" si="9"/>
        <v>104.21832298687123</v>
      </c>
      <c r="AS83" s="18" t="s">
        <v>203</v>
      </c>
      <c r="AT83" s="18" t="s">
        <v>203</v>
      </c>
    </row>
    <row r="84" spans="3:46" s="15" customFormat="1" ht="12.75">
      <c r="C84" s="4" t="s">
        <v>155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7">
        <v>9.7</v>
      </c>
      <c r="AR84" s="9">
        <f t="shared" si="9"/>
        <v>117.08400643497626</v>
      </c>
      <c r="AS84" s="18" t="s">
        <v>203</v>
      </c>
      <c r="AT84" s="18" t="s">
        <v>203</v>
      </c>
    </row>
    <row r="85" spans="3:46" s="15" customFormat="1" ht="12.75">
      <c r="C85" s="4" t="s">
        <v>156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2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7">
        <v>9.4</v>
      </c>
      <c r="AR85" s="9">
        <f t="shared" si="9"/>
        <v>111.3863035092286</v>
      </c>
      <c r="AS85" s="18" t="s">
        <v>203</v>
      </c>
      <c r="AT85" s="18" t="s">
        <v>203</v>
      </c>
    </row>
    <row r="86" spans="3:46" s="15" customFormat="1" ht="12.75">
      <c r="C86" s="4" t="s">
        <v>157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7">
        <v>8.6</v>
      </c>
      <c r="AR86" s="9">
        <f t="shared" si="9"/>
        <v>97.51161950801172</v>
      </c>
      <c r="AS86" s="18" t="s">
        <v>203</v>
      </c>
      <c r="AT86" s="18" t="s">
        <v>203</v>
      </c>
    </row>
    <row r="87" spans="3:46" s="15" customFormat="1" ht="12.75">
      <c r="C87" s="4" t="s">
        <v>158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1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7">
        <v>9.6</v>
      </c>
      <c r="AR87" s="9">
        <f t="shared" si="9"/>
        <v>115.15310349293652</v>
      </c>
      <c r="AS87" s="18" t="s">
        <v>203</v>
      </c>
      <c r="AT87" s="18" t="s">
        <v>203</v>
      </c>
    </row>
    <row r="88" spans="3:46" s="15" customFormat="1" ht="12.75">
      <c r="C88" s="4" t="s">
        <v>159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7">
        <v>8</v>
      </c>
      <c r="AR88" s="9">
        <f t="shared" si="9"/>
        <v>88.2520500846269</v>
      </c>
      <c r="AS88" s="18" t="s">
        <v>203</v>
      </c>
      <c r="AT88" s="18" t="s">
        <v>203</v>
      </c>
    </row>
    <row r="89" spans="3:46" s="15" customFormat="1" ht="12.75">
      <c r="C89" s="4" t="s">
        <v>160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1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1</v>
      </c>
      <c r="AQ89" s="17">
        <v>9</v>
      </c>
      <c r="AR89" s="9">
        <f t="shared" si="9"/>
        <v>104.21832298687123</v>
      </c>
      <c r="AS89" s="18" t="s">
        <v>203</v>
      </c>
      <c r="AT89" s="18" t="s">
        <v>203</v>
      </c>
    </row>
    <row r="90" spans="3:46" s="15" customFormat="1" ht="12.75">
      <c r="C90" s="4" t="s">
        <v>161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1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7">
        <v>8.6</v>
      </c>
      <c r="AR90" s="9">
        <f t="shared" si="9"/>
        <v>97.51161950801172</v>
      </c>
      <c r="AS90" s="18" t="s">
        <v>203</v>
      </c>
      <c r="AT90" s="18" t="s">
        <v>203</v>
      </c>
    </row>
    <row r="91" spans="3:46" s="15" customFormat="1" ht="12.75">
      <c r="C91" s="4" t="s">
        <v>162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19</v>
      </c>
      <c r="AQ91" s="17">
        <v>7.7</v>
      </c>
      <c r="AR91" s="9">
        <f t="shared" si="9"/>
        <v>83.95740746621202</v>
      </c>
      <c r="AS91" s="18" t="s">
        <v>203</v>
      </c>
      <c r="AT91" s="18" t="s">
        <v>203</v>
      </c>
    </row>
    <row r="92" spans="3:46" s="15" customFormat="1" ht="12.75">
      <c r="C92" s="4" t="s">
        <v>163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7">
        <v>7.8</v>
      </c>
      <c r="AR92" s="9">
        <f t="shared" si="9"/>
        <v>85.36521672332408</v>
      </c>
      <c r="AS92" s="18" t="s">
        <v>203</v>
      </c>
      <c r="AT92" s="18" t="s">
        <v>203</v>
      </c>
    </row>
    <row r="93" spans="3:46" s="15" customFormat="1" ht="12.75">
      <c r="C93" s="4" t="s">
        <v>164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7">
        <v>9.5</v>
      </c>
      <c r="AR93" s="9">
        <f t="shared" si="9"/>
        <v>113.25404423548784</v>
      </c>
      <c r="AS93" s="18" t="s">
        <v>203</v>
      </c>
      <c r="AT93" s="18" t="s">
        <v>203</v>
      </c>
    </row>
    <row r="94" spans="3:46" s="15" customFormat="1" ht="12.75">
      <c r="C94" s="4" t="s">
        <v>165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1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7">
        <v>9.8</v>
      </c>
      <c r="AR94" s="9">
        <f t="shared" si="9"/>
        <v>119.0472870208527</v>
      </c>
      <c r="AS94" s="18" t="s">
        <v>203</v>
      </c>
      <c r="AT94" s="18" t="s">
        <v>203</v>
      </c>
    </row>
    <row r="95" spans="3:46" s="15" customFormat="1" ht="12.75">
      <c r="C95" s="4" t="s">
        <v>166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7">
        <v>7.9</v>
      </c>
      <c r="AR95" s="9">
        <f t="shared" si="9"/>
        <v>86.7966323180331</v>
      </c>
      <c r="AS95" s="18" t="s">
        <v>203</v>
      </c>
      <c r="AT95" s="18" t="s">
        <v>203</v>
      </c>
    </row>
    <row r="96" spans="3:46" s="15" customFormat="1" ht="12.75">
      <c r="C96" s="4" t="s">
        <v>167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7">
        <v>9.3</v>
      </c>
      <c r="AR96" s="9">
        <f t="shared" si="9"/>
        <v>109.54936482137845</v>
      </c>
      <c r="AS96" s="18" t="s">
        <v>203</v>
      </c>
      <c r="AT96" s="18" t="s">
        <v>203</v>
      </c>
    </row>
    <row r="97" spans="3:46" s="15" customFormat="1" ht="12.75">
      <c r="C97" s="4" t="s">
        <v>168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7">
        <v>9.3</v>
      </c>
      <c r="AR97" s="9">
        <f t="shared" si="9"/>
        <v>109.54936482137845</v>
      </c>
      <c r="AS97" s="18" t="s">
        <v>203</v>
      </c>
      <c r="AT97" s="18" t="s">
        <v>203</v>
      </c>
    </row>
    <row r="98" spans="3:46" s="15" customFormat="1" ht="12.75">
      <c r="C98" s="4" t="s">
        <v>169</v>
      </c>
      <c r="D98" s="16">
        <v>0</v>
      </c>
      <c r="E98" s="16">
        <v>0</v>
      </c>
      <c r="F98" s="16">
        <v>1</v>
      </c>
      <c r="G98" s="16">
        <v>0</v>
      </c>
      <c r="H98" s="16">
        <v>0</v>
      </c>
      <c r="I98" s="16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1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1</v>
      </c>
      <c r="AQ98" s="17">
        <v>10</v>
      </c>
      <c r="AR98" s="9">
        <f t="shared" si="9"/>
        <v>123.07316187873833</v>
      </c>
      <c r="AS98" s="18" t="s">
        <v>203</v>
      </c>
      <c r="AT98" s="18" t="s">
        <v>203</v>
      </c>
    </row>
    <row r="99" spans="3:46" s="15" customFormat="1" ht="12.75">
      <c r="C99" s="4" t="s">
        <v>170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7">
        <v>9.4</v>
      </c>
      <c r="AR99" s="9">
        <f t="shared" si="9"/>
        <v>111.3863035092286</v>
      </c>
      <c r="AS99" s="18" t="s">
        <v>203</v>
      </c>
      <c r="AT99" s="18" t="s">
        <v>203</v>
      </c>
    </row>
    <row r="100" spans="3:46" s="15" customFormat="1" ht="12.75">
      <c r="C100" s="4" t="s">
        <v>171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7">
        <v>9.7</v>
      </c>
      <c r="AR100" s="9">
        <f t="shared" si="9"/>
        <v>117.08400643497626</v>
      </c>
      <c r="AS100" s="18" t="s">
        <v>203</v>
      </c>
      <c r="AT100" s="18" t="s">
        <v>203</v>
      </c>
    </row>
    <row r="101" spans="3:46" s="15" customFormat="1" ht="12.75">
      <c r="C101" s="4" t="s">
        <v>172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7">
        <v>6.8</v>
      </c>
      <c r="AR101" s="9">
        <f t="shared" si="9"/>
        <v>72.28724437161469</v>
      </c>
      <c r="AS101" s="18" t="s">
        <v>203</v>
      </c>
      <c r="AT101" s="18" t="s">
        <v>203</v>
      </c>
    </row>
    <row r="102" spans="3:46" s="15" customFormat="1" ht="12.75">
      <c r="C102" s="4" t="s">
        <v>173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7">
        <v>7.6000000000000005</v>
      </c>
      <c r="AR102" s="9">
        <f t="shared" si="9"/>
        <v>82.57281524035092</v>
      </c>
      <c r="AS102" s="18" t="s">
        <v>203</v>
      </c>
      <c r="AT102" s="18" t="s">
        <v>203</v>
      </c>
    </row>
    <row r="103" spans="3:46" s="15" customFormat="1" ht="12.75">
      <c r="C103" s="4" t="s">
        <v>174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7">
        <v>8.1</v>
      </c>
      <c r="AR103" s="9">
        <f t="shared" si="9"/>
        <v>89.73187249479669</v>
      </c>
      <c r="AS103" s="18" t="s">
        <v>203</v>
      </c>
      <c r="AT103" s="18" t="s">
        <v>203</v>
      </c>
    </row>
    <row r="104" spans="3:46" s="15" customFormat="1" ht="12.75">
      <c r="C104" s="4" t="s">
        <v>175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7">
        <v>8.6</v>
      </c>
      <c r="AR104" s="9">
        <f t="shared" si="9"/>
        <v>97.51161950801172</v>
      </c>
      <c r="AS104" s="18" t="s">
        <v>203</v>
      </c>
      <c r="AT104" s="18" t="s">
        <v>203</v>
      </c>
    </row>
    <row r="105" spans="3:46" s="15" customFormat="1" ht="12.75">
      <c r="C105" s="4" t="s">
        <v>176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7">
        <v>8.8</v>
      </c>
      <c r="AR105" s="9">
        <f t="shared" si="9"/>
        <v>100.80921315464603</v>
      </c>
      <c r="AS105" s="18" t="s">
        <v>203</v>
      </c>
      <c r="AT105" s="18" t="s">
        <v>203</v>
      </c>
    </row>
    <row r="106" spans="3:46" s="15" customFormat="1" ht="12.75">
      <c r="C106" s="4" t="s">
        <v>177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7">
        <v>9.4</v>
      </c>
      <c r="AR106" s="9">
        <f t="shared" si="9"/>
        <v>111.3863035092286</v>
      </c>
      <c r="AS106" s="18" t="s">
        <v>203</v>
      </c>
      <c r="AT106" s="18" t="s">
        <v>203</v>
      </c>
    </row>
    <row r="107" spans="3:46" s="15" customFormat="1" ht="12.75">
      <c r="C107" s="4" t="s">
        <v>178</v>
      </c>
      <c r="D107" s="16">
        <v>0</v>
      </c>
      <c r="E107" s="16">
        <v>0</v>
      </c>
      <c r="F107" s="16">
        <v>1</v>
      </c>
      <c r="G107" s="16">
        <v>0</v>
      </c>
      <c r="H107" s="16">
        <v>0</v>
      </c>
      <c r="I107" s="16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7">
        <v>12.1</v>
      </c>
      <c r="AR107" s="9">
        <f t="shared" si="9"/>
        <v>174.51141559651435</v>
      </c>
      <c r="AS107" s="18" t="s">
        <v>203</v>
      </c>
      <c r="AT107" s="18" t="s">
        <v>203</v>
      </c>
    </row>
    <row r="108" spans="3:46" s="15" customFormat="1" ht="12.75">
      <c r="C108" s="4" t="s">
        <v>179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7">
        <v>7.7</v>
      </c>
      <c r="AR108" s="9">
        <f t="shared" si="9"/>
        <v>83.95740746621202</v>
      </c>
      <c r="AS108" s="18" t="s">
        <v>203</v>
      </c>
      <c r="AT108" s="18" t="s">
        <v>203</v>
      </c>
    </row>
    <row r="109" spans="3:46" s="15" customFormat="1" ht="12.75">
      <c r="C109" s="4" t="s">
        <v>180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7">
        <v>8.3</v>
      </c>
      <c r="AR109" s="9">
        <f t="shared" si="9"/>
        <v>92.76637498929304</v>
      </c>
      <c r="AS109" s="18" t="s">
        <v>203</v>
      </c>
      <c r="AT109" s="18" t="s">
        <v>203</v>
      </c>
    </row>
    <row r="110" spans="3:46" s="15" customFormat="1" ht="12.75">
      <c r="C110" s="4" t="s">
        <v>181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7">
        <v>8.4</v>
      </c>
      <c r="AR110" s="9">
        <f t="shared" si="9"/>
        <v>94.32189421505302</v>
      </c>
      <c r="AS110" s="18" t="s">
        <v>203</v>
      </c>
      <c r="AT110" s="18" t="s">
        <v>203</v>
      </c>
    </row>
    <row r="111" spans="3:46" s="15" customFormat="1" ht="12.75">
      <c r="C111" s="4" t="s">
        <v>182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7</v>
      </c>
      <c r="AQ111" s="17">
        <v>8.5</v>
      </c>
      <c r="AR111" s="9">
        <f t="shared" si="9"/>
        <v>95.90349659930644</v>
      </c>
      <c r="AS111" s="18" t="s">
        <v>203</v>
      </c>
      <c r="AT111" s="18" t="s">
        <v>203</v>
      </c>
    </row>
    <row r="112" spans="3:46" s="15" customFormat="1" ht="12.75">
      <c r="C112" s="4" t="s">
        <v>183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1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7">
        <v>9.5</v>
      </c>
      <c r="AR112" s="9">
        <f t="shared" si="9"/>
        <v>113.25404423548784</v>
      </c>
      <c r="AS112" s="18" t="s">
        <v>203</v>
      </c>
      <c r="AT112" s="18" t="s">
        <v>203</v>
      </c>
    </row>
    <row r="113" spans="3:46" s="15" customFormat="1" ht="12.75">
      <c r="C113" s="4" t="s">
        <v>184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5">
        <v>1</v>
      </c>
      <c r="K113" s="15">
        <v>0</v>
      </c>
      <c r="L113" s="15">
        <v>0</v>
      </c>
      <c r="M113" s="15">
        <v>0</v>
      </c>
      <c r="N113" s="15">
        <v>0</v>
      </c>
      <c r="O113" s="15">
        <v>1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7">
        <v>9.3</v>
      </c>
      <c r="AR113" s="9">
        <f t="shared" si="9"/>
        <v>109.54936482137845</v>
      </c>
      <c r="AS113" s="18" t="s">
        <v>203</v>
      </c>
      <c r="AT113" s="18" t="s">
        <v>203</v>
      </c>
    </row>
    <row r="114" spans="3:46" s="15" customFormat="1" ht="12.75">
      <c r="C114" s="4" t="s">
        <v>185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7">
        <v>7.8</v>
      </c>
      <c r="AR114" s="9">
        <f t="shared" si="9"/>
        <v>85.36521672332408</v>
      </c>
      <c r="AS114" s="18" t="s">
        <v>203</v>
      </c>
      <c r="AT114" s="18" t="s">
        <v>203</v>
      </c>
    </row>
    <row r="115" spans="3:46" s="15" customFormat="1" ht="12.75">
      <c r="C115" s="4" t="s">
        <v>186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1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7">
        <v>9</v>
      </c>
      <c r="AR115" s="9">
        <f t="shared" si="9"/>
        <v>104.21832298687123</v>
      </c>
      <c r="AS115" s="18" t="s">
        <v>203</v>
      </c>
      <c r="AT115" s="18" t="s">
        <v>203</v>
      </c>
    </row>
    <row r="116" spans="3:46" s="15" customFormat="1" ht="13.5" thickBot="1">
      <c r="C116" s="4" t="s">
        <v>187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7">
        <v>8.4</v>
      </c>
      <c r="AR116" s="9">
        <f t="shared" si="9"/>
        <v>94.32189421505302</v>
      </c>
      <c r="AS116" s="18" t="s">
        <v>203</v>
      </c>
      <c r="AT116" s="18" t="s">
        <v>203</v>
      </c>
    </row>
    <row r="117" spans="3:46" s="15" customFormat="1" ht="12.75">
      <c r="C117" s="10" t="s">
        <v>105</v>
      </c>
      <c r="D117" s="10">
        <f aca="true" t="shared" si="10" ref="D117:AP117">SUM(D75:D116)</f>
        <v>0</v>
      </c>
      <c r="E117" s="10">
        <f t="shared" si="10"/>
        <v>1</v>
      </c>
      <c r="F117" s="10">
        <f t="shared" si="10"/>
        <v>2</v>
      </c>
      <c r="G117" s="10">
        <f t="shared" si="10"/>
        <v>0</v>
      </c>
      <c r="H117" s="10">
        <f t="shared" si="10"/>
        <v>0</v>
      </c>
      <c r="I117" s="10">
        <f t="shared" si="10"/>
        <v>0</v>
      </c>
      <c r="J117" s="10">
        <f t="shared" si="10"/>
        <v>2</v>
      </c>
      <c r="K117" s="10">
        <f t="shared" si="10"/>
        <v>0</v>
      </c>
      <c r="L117" s="10">
        <f t="shared" si="10"/>
        <v>0</v>
      </c>
      <c r="M117" s="10">
        <f t="shared" si="10"/>
        <v>0</v>
      </c>
      <c r="N117" s="10">
        <f t="shared" si="10"/>
        <v>1</v>
      </c>
      <c r="O117" s="10">
        <f t="shared" si="10"/>
        <v>15</v>
      </c>
      <c r="P117" s="10">
        <f t="shared" si="10"/>
        <v>0</v>
      </c>
      <c r="Q117" s="10">
        <f t="shared" si="10"/>
        <v>0</v>
      </c>
      <c r="R117" s="10">
        <f t="shared" si="10"/>
        <v>0</v>
      </c>
      <c r="S117" s="10">
        <f t="shared" si="10"/>
        <v>0</v>
      </c>
      <c r="T117" s="10">
        <f t="shared" si="10"/>
        <v>0</v>
      </c>
      <c r="U117" s="10">
        <f t="shared" si="10"/>
        <v>0</v>
      </c>
      <c r="V117" s="10">
        <f t="shared" si="10"/>
        <v>0</v>
      </c>
      <c r="W117" s="10">
        <f t="shared" si="10"/>
        <v>0</v>
      </c>
      <c r="X117" s="10">
        <f t="shared" si="10"/>
        <v>0</v>
      </c>
      <c r="Y117" s="10">
        <f t="shared" si="10"/>
        <v>0</v>
      </c>
      <c r="Z117" s="10">
        <f t="shared" si="10"/>
        <v>0</v>
      </c>
      <c r="AA117" s="10">
        <f t="shared" si="10"/>
        <v>0</v>
      </c>
      <c r="AB117" s="10">
        <f t="shared" si="10"/>
        <v>0</v>
      </c>
      <c r="AC117" s="10">
        <f t="shared" si="10"/>
        <v>0</v>
      </c>
      <c r="AD117" s="10">
        <f t="shared" si="10"/>
        <v>0</v>
      </c>
      <c r="AE117" s="10">
        <f t="shared" si="10"/>
        <v>0</v>
      </c>
      <c r="AF117" s="10">
        <f t="shared" si="10"/>
        <v>1</v>
      </c>
      <c r="AG117" s="10">
        <f t="shared" si="10"/>
        <v>0</v>
      </c>
      <c r="AH117" s="10">
        <f t="shared" si="10"/>
        <v>0</v>
      </c>
      <c r="AI117" s="10">
        <f t="shared" si="10"/>
        <v>1</v>
      </c>
      <c r="AJ117" s="10">
        <f t="shared" si="10"/>
        <v>1</v>
      </c>
      <c r="AK117" s="10">
        <f t="shared" si="10"/>
        <v>0</v>
      </c>
      <c r="AL117" s="10">
        <f t="shared" si="10"/>
        <v>0</v>
      </c>
      <c r="AM117" s="10">
        <f t="shared" si="10"/>
        <v>0</v>
      </c>
      <c r="AN117" s="10">
        <f t="shared" si="10"/>
        <v>0</v>
      </c>
      <c r="AO117" s="10">
        <f t="shared" si="10"/>
        <v>0</v>
      </c>
      <c r="AP117" s="10">
        <f t="shared" si="10"/>
        <v>29</v>
      </c>
      <c r="AQ117" s="11"/>
      <c r="AR117" s="26"/>
      <c r="AS117" s="21"/>
      <c r="AT117" s="21"/>
    </row>
    <row r="118" spans="3:46" s="15" customFormat="1" ht="12.75">
      <c r="C118" s="2" t="s">
        <v>197</v>
      </c>
      <c r="D118" s="2">
        <f aca="true" t="shared" si="11" ref="D118:AP118">D117/43</f>
        <v>0</v>
      </c>
      <c r="E118" s="2">
        <f t="shared" si="11"/>
        <v>0.023255813953488372</v>
      </c>
      <c r="F118" s="2">
        <f t="shared" si="11"/>
        <v>0.046511627906976744</v>
      </c>
      <c r="G118" s="2">
        <f t="shared" si="11"/>
        <v>0</v>
      </c>
      <c r="H118" s="2">
        <f t="shared" si="11"/>
        <v>0</v>
      </c>
      <c r="I118" s="2">
        <f t="shared" si="11"/>
        <v>0</v>
      </c>
      <c r="J118" s="2">
        <f t="shared" si="11"/>
        <v>0.046511627906976744</v>
      </c>
      <c r="K118" s="2">
        <f t="shared" si="11"/>
        <v>0</v>
      </c>
      <c r="L118" s="2">
        <f t="shared" si="11"/>
        <v>0</v>
      </c>
      <c r="M118" s="2">
        <f t="shared" si="11"/>
        <v>0</v>
      </c>
      <c r="N118" s="2">
        <f t="shared" si="11"/>
        <v>0.023255813953488372</v>
      </c>
      <c r="O118" s="2">
        <f t="shared" si="11"/>
        <v>0.3488372093023256</v>
      </c>
      <c r="P118" s="2">
        <f t="shared" si="11"/>
        <v>0</v>
      </c>
      <c r="Q118" s="2">
        <f t="shared" si="11"/>
        <v>0</v>
      </c>
      <c r="R118" s="2">
        <f t="shared" si="11"/>
        <v>0</v>
      </c>
      <c r="S118" s="2">
        <f t="shared" si="11"/>
        <v>0</v>
      </c>
      <c r="T118" s="2">
        <f t="shared" si="11"/>
        <v>0</v>
      </c>
      <c r="U118" s="2">
        <f t="shared" si="11"/>
        <v>0</v>
      </c>
      <c r="V118" s="2">
        <f t="shared" si="11"/>
        <v>0</v>
      </c>
      <c r="W118" s="2">
        <f t="shared" si="11"/>
        <v>0</v>
      </c>
      <c r="X118" s="2">
        <f t="shared" si="11"/>
        <v>0</v>
      </c>
      <c r="Y118" s="2">
        <f t="shared" si="11"/>
        <v>0</v>
      </c>
      <c r="Z118" s="2">
        <f t="shared" si="11"/>
        <v>0</v>
      </c>
      <c r="AA118" s="2">
        <f t="shared" si="11"/>
        <v>0</v>
      </c>
      <c r="AB118" s="2">
        <f t="shared" si="11"/>
        <v>0</v>
      </c>
      <c r="AC118" s="2">
        <f t="shared" si="11"/>
        <v>0</v>
      </c>
      <c r="AD118" s="2">
        <f t="shared" si="11"/>
        <v>0</v>
      </c>
      <c r="AE118" s="2">
        <f t="shared" si="11"/>
        <v>0</v>
      </c>
      <c r="AF118" s="2">
        <f t="shared" si="11"/>
        <v>0.023255813953488372</v>
      </c>
      <c r="AG118" s="2">
        <f t="shared" si="11"/>
        <v>0</v>
      </c>
      <c r="AH118" s="2">
        <f t="shared" si="11"/>
        <v>0</v>
      </c>
      <c r="AI118" s="2">
        <f t="shared" si="11"/>
        <v>0.023255813953488372</v>
      </c>
      <c r="AJ118" s="2">
        <f t="shared" si="11"/>
        <v>0.023255813953488372</v>
      </c>
      <c r="AK118" s="2">
        <f t="shared" si="11"/>
        <v>0</v>
      </c>
      <c r="AL118" s="2">
        <f t="shared" si="11"/>
        <v>0</v>
      </c>
      <c r="AM118" s="2">
        <f t="shared" si="11"/>
        <v>0</v>
      </c>
      <c r="AN118" s="2">
        <f t="shared" si="11"/>
        <v>0</v>
      </c>
      <c r="AO118" s="2">
        <f t="shared" si="11"/>
        <v>0</v>
      </c>
      <c r="AP118" s="2">
        <f t="shared" si="11"/>
        <v>0.6744186046511628</v>
      </c>
      <c r="AQ118" s="13"/>
      <c r="AR118" s="7"/>
      <c r="AS118" s="18"/>
      <c r="AT118" s="18"/>
    </row>
    <row r="119" spans="2:46" s="15" customFormat="1" ht="12.75">
      <c r="B119" s="24"/>
      <c r="C119" s="2" t="s">
        <v>108</v>
      </c>
      <c r="D119" s="16">
        <v>0</v>
      </c>
      <c r="E119" s="16">
        <v>1</v>
      </c>
      <c r="F119" s="16">
        <v>2</v>
      </c>
      <c r="G119" s="16">
        <v>0</v>
      </c>
      <c r="H119" s="16">
        <v>0</v>
      </c>
      <c r="I119" s="16">
        <v>0</v>
      </c>
      <c r="J119" s="16">
        <v>2</v>
      </c>
      <c r="K119" s="16">
        <v>0</v>
      </c>
      <c r="L119" s="16">
        <v>0</v>
      </c>
      <c r="M119" s="16">
        <v>0</v>
      </c>
      <c r="N119" s="16">
        <v>1</v>
      </c>
      <c r="O119" s="16">
        <v>11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1</v>
      </c>
      <c r="AG119" s="16">
        <v>0</v>
      </c>
      <c r="AH119" s="16">
        <v>0</v>
      </c>
      <c r="AI119" s="16">
        <v>1</v>
      </c>
      <c r="AJ119" s="16">
        <v>1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5</v>
      </c>
      <c r="AQ119" s="17"/>
      <c r="AR119" s="18"/>
      <c r="AS119" s="18"/>
      <c r="AT119" s="18"/>
    </row>
    <row r="120" spans="3:46" s="15" customFormat="1" ht="12.75">
      <c r="C120" s="2" t="s">
        <v>198</v>
      </c>
      <c r="D120" s="2">
        <f aca="true" t="shared" si="12" ref="D120:AP120">(D119/43)*100</f>
        <v>0</v>
      </c>
      <c r="E120" s="2">
        <f t="shared" si="12"/>
        <v>2.3255813953488373</v>
      </c>
      <c r="F120" s="2">
        <f t="shared" si="12"/>
        <v>4.651162790697675</v>
      </c>
      <c r="G120" s="2">
        <f t="shared" si="12"/>
        <v>0</v>
      </c>
      <c r="H120" s="2">
        <f t="shared" si="12"/>
        <v>0</v>
      </c>
      <c r="I120" s="2">
        <f t="shared" si="12"/>
        <v>0</v>
      </c>
      <c r="J120" s="2">
        <f t="shared" si="12"/>
        <v>4.651162790697675</v>
      </c>
      <c r="K120" s="2">
        <f t="shared" si="12"/>
        <v>0</v>
      </c>
      <c r="L120" s="2">
        <f t="shared" si="12"/>
        <v>0</v>
      </c>
      <c r="M120" s="2">
        <f t="shared" si="12"/>
        <v>0</v>
      </c>
      <c r="N120" s="2">
        <f t="shared" si="12"/>
        <v>2.3255813953488373</v>
      </c>
      <c r="O120" s="2">
        <f t="shared" si="12"/>
        <v>25.581395348837212</v>
      </c>
      <c r="P120" s="2">
        <f t="shared" si="12"/>
        <v>0</v>
      </c>
      <c r="Q120" s="2">
        <f t="shared" si="12"/>
        <v>0</v>
      </c>
      <c r="R120" s="2">
        <f t="shared" si="12"/>
        <v>0</v>
      </c>
      <c r="S120" s="2">
        <f t="shared" si="12"/>
        <v>0</v>
      </c>
      <c r="T120" s="2">
        <f t="shared" si="12"/>
        <v>0</v>
      </c>
      <c r="U120" s="2">
        <f t="shared" si="12"/>
        <v>0</v>
      </c>
      <c r="V120" s="2">
        <f t="shared" si="12"/>
        <v>0</v>
      </c>
      <c r="W120" s="2">
        <f t="shared" si="12"/>
        <v>0</v>
      </c>
      <c r="X120" s="2">
        <f t="shared" si="12"/>
        <v>0</v>
      </c>
      <c r="Y120" s="2">
        <f t="shared" si="12"/>
        <v>0</v>
      </c>
      <c r="Z120" s="2">
        <f t="shared" si="12"/>
        <v>0</v>
      </c>
      <c r="AA120" s="2">
        <f t="shared" si="12"/>
        <v>0</v>
      </c>
      <c r="AB120" s="2">
        <f t="shared" si="12"/>
        <v>0</v>
      </c>
      <c r="AC120" s="2">
        <f t="shared" si="12"/>
        <v>0</v>
      </c>
      <c r="AD120" s="2">
        <f t="shared" si="12"/>
        <v>0</v>
      </c>
      <c r="AE120" s="2">
        <f t="shared" si="12"/>
        <v>0</v>
      </c>
      <c r="AF120" s="2">
        <f t="shared" si="12"/>
        <v>2.3255813953488373</v>
      </c>
      <c r="AG120" s="2">
        <f t="shared" si="12"/>
        <v>0</v>
      </c>
      <c r="AH120" s="2">
        <f t="shared" si="12"/>
        <v>0</v>
      </c>
      <c r="AI120" s="2">
        <f t="shared" si="12"/>
        <v>2.3255813953488373</v>
      </c>
      <c r="AJ120" s="2">
        <f t="shared" si="12"/>
        <v>2.3255813953488373</v>
      </c>
      <c r="AK120" s="2">
        <f t="shared" si="12"/>
        <v>0</v>
      </c>
      <c r="AL120" s="2">
        <f t="shared" si="12"/>
        <v>0</v>
      </c>
      <c r="AM120" s="2">
        <f t="shared" si="12"/>
        <v>0</v>
      </c>
      <c r="AN120" s="2">
        <f t="shared" si="12"/>
        <v>0</v>
      </c>
      <c r="AO120" s="2">
        <f t="shared" si="12"/>
        <v>0</v>
      </c>
      <c r="AP120" s="2">
        <f t="shared" si="12"/>
        <v>11.627906976744185</v>
      </c>
      <c r="AQ120" s="17"/>
      <c r="AR120" s="18"/>
      <c r="AS120" s="18"/>
      <c r="AT120" s="18"/>
    </row>
    <row r="121" spans="42:46" ht="12.75">
      <c r="AP121" s="27"/>
      <c r="AR121" s="6"/>
      <c r="AT121" s="7"/>
    </row>
    <row r="122" spans="1:46" s="4" customFormat="1" ht="15.75">
      <c r="A122" s="3" t="s">
        <v>193</v>
      </c>
      <c r="B122" s="4" t="s">
        <v>106</v>
      </c>
      <c r="C122" s="4" t="s">
        <v>194</v>
      </c>
      <c r="D122" s="4" t="s">
        <v>1</v>
      </c>
      <c r="E122" s="4" t="s">
        <v>1</v>
      </c>
      <c r="F122" s="4" t="s">
        <v>1</v>
      </c>
      <c r="G122" s="4" t="s">
        <v>1</v>
      </c>
      <c r="H122" s="4" t="s">
        <v>1</v>
      </c>
      <c r="I122" s="4" t="s">
        <v>2</v>
      </c>
      <c r="J122" s="4" t="s">
        <v>3</v>
      </c>
      <c r="K122" s="4" t="s">
        <v>3</v>
      </c>
      <c r="L122" s="4" t="s">
        <v>3</v>
      </c>
      <c r="M122" s="4" t="s">
        <v>3</v>
      </c>
      <c r="N122" s="4" t="s">
        <v>3</v>
      </c>
      <c r="O122" s="4" t="s">
        <v>4</v>
      </c>
      <c r="P122" s="4" t="s">
        <v>5</v>
      </c>
      <c r="Q122" s="4" t="s">
        <v>5</v>
      </c>
      <c r="R122" s="4" t="s">
        <v>5</v>
      </c>
      <c r="S122" s="4" t="s">
        <v>5</v>
      </c>
      <c r="T122" s="4" t="s">
        <v>5</v>
      </c>
      <c r="U122" s="4" t="s">
        <v>5</v>
      </c>
      <c r="V122" s="4" t="s">
        <v>5</v>
      </c>
      <c r="W122" s="4" t="s">
        <v>5</v>
      </c>
      <c r="X122" s="4" t="s">
        <v>5</v>
      </c>
      <c r="Y122" s="4" t="s">
        <v>5</v>
      </c>
      <c r="Z122" s="4" t="s">
        <v>5</v>
      </c>
      <c r="AA122" s="4" t="s">
        <v>5</v>
      </c>
      <c r="AB122" s="4" t="s">
        <v>5</v>
      </c>
      <c r="AC122" s="4" t="s">
        <v>5</v>
      </c>
      <c r="AD122" s="4" t="s">
        <v>5</v>
      </c>
      <c r="AE122" s="4" t="s">
        <v>5</v>
      </c>
      <c r="AF122" s="4" t="s">
        <v>5</v>
      </c>
      <c r="AG122" s="4" t="s">
        <v>6</v>
      </c>
      <c r="AH122" s="4" t="s">
        <v>7</v>
      </c>
      <c r="AI122" s="4" t="s">
        <v>8</v>
      </c>
      <c r="AJ122" s="4" t="s">
        <v>9</v>
      </c>
      <c r="AK122" s="4" t="s">
        <v>9</v>
      </c>
      <c r="AL122" s="4" t="s">
        <v>9</v>
      </c>
      <c r="AM122" s="4" t="s">
        <v>9</v>
      </c>
      <c r="AN122" s="4" t="s">
        <v>9</v>
      </c>
      <c r="AO122" s="4" t="s">
        <v>9</v>
      </c>
      <c r="AP122" s="4" t="s">
        <v>10</v>
      </c>
      <c r="AQ122" s="5" t="s">
        <v>190</v>
      </c>
      <c r="AR122" s="6" t="s">
        <v>204</v>
      </c>
      <c r="AS122" s="7" t="s">
        <v>11</v>
      </c>
      <c r="AT122" s="7" t="s">
        <v>12</v>
      </c>
    </row>
    <row r="123" spans="1:46" s="4" customFormat="1" ht="12.75">
      <c r="A123" s="4" t="s">
        <v>13</v>
      </c>
      <c r="B123" s="4" t="s">
        <v>14</v>
      </c>
      <c r="C123" s="4" t="s">
        <v>195</v>
      </c>
      <c r="D123" s="4" t="s">
        <v>15</v>
      </c>
      <c r="E123" s="4" t="s">
        <v>16</v>
      </c>
      <c r="F123" s="4" t="s">
        <v>17</v>
      </c>
      <c r="G123" s="4" t="s">
        <v>18</v>
      </c>
      <c r="H123" s="4" t="s">
        <v>19</v>
      </c>
      <c r="I123" s="4" t="s">
        <v>20</v>
      </c>
      <c r="J123" s="4" t="s">
        <v>21</v>
      </c>
      <c r="K123" s="4" t="s">
        <v>22</v>
      </c>
      <c r="L123" s="4" t="s">
        <v>23</v>
      </c>
      <c r="M123" s="4" t="s">
        <v>24</v>
      </c>
      <c r="N123" s="4" t="s">
        <v>25</v>
      </c>
      <c r="O123" s="4" t="s">
        <v>4</v>
      </c>
      <c r="P123" s="4" t="s">
        <v>26</v>
      </c>
      <c r="Q123" s="4" t="s">
        <v>27</v>
      </c>
      <c r="R123" s="4" t="s">
        <v>28</v>
      </c>
      <c r="S123" s="4" t="s">
        <v>29</v>
      </c>
      <c r="T123" s="4" t="s">
        <v>30</v>
      </c>
      <c r="U123" s="4" t="s">
        <v>31</v>
      </c>
      <c r="V123" s="4" t="s">
        <v>32</v>
      </c>
      <c r="W123" s="4" t="s">
        <v>33</v>
      </c>
      <c r="X123" s="4" t="s">
        <v>34</v>
      </c>
      <c r="Y123" s="4" t="s">
        <v>35</v>
      </c>
      <c r="Z123" s="4" t="s">
        <v>36</v>
      </c>
      <c r="AA123" s="4" t="s">
        <v>37</v>
      </c>
      <c r="AB123" s="4" t="s">
        <v>38</v>
      </c>
      <c r="AC123" s="4" t="s">
        <v>39</v>
      </c>
      <c r="AD123" s="4" t="s">
        <v>40</v>
      </c>
      <c r="AE123" s="4" t="s">
        <v>41</v>
      </c>
      <c r="AF123" s="4" t="s">
        <v>42</v>
      </c>
      <c r="AG123" s="4" t="s">
        <v>6</v>
      </c>
      <c r="AH123" s="4" t="s">
        <v>43</v>
      </c>
      <c r="AI123" s="4" t="s">
        <v>8</v>
      </c>
      <c r="AJ123" s="4" t="s">
        <v>44</v>
      </c>
      <c r="AK123" s="4" t="s">
        <v>45</v>
      </c>
      <c r="AL123" s="4" t="s">
        <v>46</v>
      </c>
      <c r="AM123" s="4" t="s">
        <v>47</v>
      </c>
      <c r="AN123" s="4" t="s">
        <v>48</v>
      </c>
      <c r="AO123" s="4" t="s">
        <v>49</v>
      </c>
      <c r="AP123" s="4" t="s">
        <v>50</v>
      </c>
      <c r="AQ123" s="5" t="s">
        <v>191</v>
      </c>
      <c r="AR123" s="6" t="s">
        <v>200</v>
      </c>
      <c r="AS123" s="7" t="s">
        <v>51</v>
      </c>
      <c r="AT123" s="7" t="s">
        <v>52</v>
      </c>
    </row>
    <row r="124" spans="2:46" ht="15.75">
      <c r="B124" s="2">
        <v>10</v>
      </c>
      <c r="C124" s="2" t="s">
        <v>196</v>
      </c>
      <c r="D124" s="1" t="s">
        <v>53</v>
      </c>
      <c r="E124" s="1" t="s">
        <v>16</v>
      </c>
      <c r="F124" s="1" t="s">
        <v>118</v>
      </c>
      <c r="G124" s="1" t="s">
        <v>54</v>
      </c>
      <c r="H124" s="1" t="s">
        <v>55</v>
      </c>
      <c r="I124" s="1" t="s">
        <v>20</v>
      </c>
      <c r="J124" s="1" t="s">
        <v>56</v>
      </c>
      <c r="K124" s="1" t="s">
        <v>57</v>
      </c>
      <c r="L124" s="1" t="s">
        <v>58</v>
      </c>
      <c r="M124" s="1" t="s">
        <v>59</v>
      </c>
      <c r="N124" s="1" t="s">
        <v>109</v>
      </c>
      <c r="O124" s="1" t="s">
        <v>60</v>
      </c>
      <c r="P124" s="1" t="s">
        <v>61</v>
      </c>
      <c r="Q124" s="1" t="s">
        <v>62</v>
      </c>
      <c r="R124" s="1" t="s">
        <v>110</v>
      </c>
      <c r="S124" s="1" t="s">
        <v>63</v>
      </c>
      <c r="T124" s="1" t="s">
        <v>64</v>
      </c>
      <c r="U124" s="1" t="s">
        <v>65</v>
      </c>
      <c r="V124" s="1" t="s">
        <v>66</v>
      </c>
      <c r="W124" s="1" t="s">
        <v>67</v>
      </c>
      <c r="X124" s="1" t="s">
        <v>68</v>
      </c>
      <c r="Y124" s="1" t="s">
        <v>69</v>
      </c>
      <c r="Z124" s="1" t="s">
        <v>70</v>
      </c>
      <c r="AA124" s="1" t="s">
        <v>71</v>
      </c>
      <c r="AB124" s="1" t="s">
        <v>111</v>
      </c>
      <c r="AC124" s="1" t="s">
        <v>72</v>
      </c>
      <c r="AD124" s="1" t="s">
        <v>73</v>
      </c>
      <c r="AE124" s="1" t="s">
        <v>74</v>
      </c>
      <c r="AF124" s="1" t="s">
        <v>112</v>
      </c>
      <c r="AG124" s="1" t="s">
        <v>114</v>
      </c>
      <c r="AH124" s="1" t="s">
        <v>113</v>
      </c>
      <c r="AI124" s="1" t="s">
        <v>114</v>
      </c>
      <c r="AJ124" s="1" t="s">
        <v>114</v>
      </c>
      <c r="AK124" s="1" t="s">
        <v>114</v>
      </c>
      <c r="AL124" s="1" t="s">
        <v>114</v>
      </c>
      <c r="AM124" s="1" t="s">
        <v>114</v>
      </c>
      <c r="AN124" s="1" t="s">
        <v>114</v>
      </c>
      <c r="AO124" s="1" t="s">
        <v>114</v>
      </c>
      <c r="AP124" s="1" t="s">
        <v>114</v>
      </c>
      <c r="AQ124" s="5" t="s">
        <v>199</v>
      </c>
      <c r="AR124" s="8" t="s">
        <v>205</v>
      </c>
      <c r="AS124" s="6"/>
      <c r="AT124" s="7"/>
    </row>
    <row r="125" spans="3:46" ht="12.75">
      <c r="C125" s="2">
        <v>91042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5">
        <v>11.2</v>
      </c>
      <c r="AR125" s="9">
        <f aca="true" t="shared" si="13" ref="AR125:AR162">23.333*2.71^(0.1668*AQ125)</f>
        <v>150.25415535774408</v>
      </c>
      <c r="AS125" s="6">
        <v>0</v>
      </c>
      <c r="AT125" s="6">
        <v>0</v>
      </c>
    </row>
    <row r="126" spans="3:46" ht="12.75">
      <c r="C126" s="2">
        <v>91043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1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5">
        <v>10.1</v>
      </c>
      <c r="AR126" s="9">
        <f t="shared" si="13"/>
        <v>125.1368694397974</v>
      </c>
      <c r="AS126" s="6">
        <v>0</v>
      </c>
      <c r="AT126" s="6">
        <v>0</v>
      </c>
    </row>
    <row r="127" spans="3:46" ht="12.75">
      <c r="C127" s="2">
        <v>91044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1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1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1</v>
      </c>
      <c r="AP127" s="2">
        <v>0</v>
      </c>
      <c r="AQ127" s="5">
        <v>12.1</v>
      </c>
      <c r="AR127" s="9">
        <f t="shared" si="13"/>
        <v>174.51141559651435</v>
      </c>
      <c r="AS127" s="6">
        <v>21.73497954114029</v>
      </c>
      <c r="AT127" s="6">
        <v>3.4975177135178264</v>
      </c>
    </row>
    <row r="128" spans="3:46" ht="12.75">
      <c r="C128" s="2">
        <v>91045</v>
      </c>
      <c r="D128" s="2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1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5">
        <v>11.2</v>
      </c>
      <c r="AR128" s="9">
        <f t="shared" si="13"/>
        <v>150.25415535774408</v>
      </c>
      <c r="AS128" s="6">
        <v>6064.972404609801</v>
      </c>
      <c r="AT128" s="6">
        <v>3.4975177135179365</v>
      </c>
    </row>
    <row r="129" spans="3:46" ht="12.75">
      <c r="C129" s="2">
        <v>91046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1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5">
        <v>11.5</v>
      </c>
      <c r="AR129" s="9">
        <f t="shared" si="13"/>
        <v>157.9400513217541</v>
      </c>
      <c r="AS129" s="6">
        <v>0</v>
      </c>
      <c r="AT129" s="6">
        <v>0</v>
      </c>
    </row>
    <row r="130" spans="3:46" ht="12.75">
      <c r="C130" s="2">
        <v>91047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1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1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1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2</v>
      </c>
      <c r="AQ130" s="5">
        <v>12.5</v>
      </c>
      <c r="AR130" s="9">
        <f t="shared" si="13"/>
        <v>186.5140499901076</v>
      </c>
      <c r="AS130" s="6">
        <v>4620.409208836341</v>
      </c>
      <c r="AT130" s="6">
        <v>3.4975177135179365</v>
      </c>
    </row>
    <row r="131" spans="3:46" ht="12.75">
      <c r="C131" s="2">
        <v>91048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1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5">
        <v>11.8</v>
      </c>
      <c r="AR131" s="9">
        <f t="shared" si="13"/>
        <v>166.01910111654456</v>
      </c>
      <c r="AS131" s="6">
        <v>1313.2982921066612</v>
      </c>
      <c r="AT131" s="6">
        <v>3.497517713517823</v>
      </c>
    </row>
    <row r="132" spans="3:46" ht="12.75">
      <c r="C132" s="2">
        <v>91049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1</v>
      </c>
      <c r="AG132" s="2">
        <v>0</v>
      </c>
      <c r="AH132" s="2">
        <v>0</v>
      </c>
      <c r="AI132" s="2">
        <v>1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2</v>
      </c>
      <c r="AQ132" s="5">
        <v>17.9</v>
      </c>
      <c r="AR132" s="9">
        <f t="shared" si="13"/>
        <v>457.8209394337039</v>
      </c>
      <c r="AS132" s="6">
        <v>3001.0232909509496</v>
      </c>
      <c r="AT132" s="6">
        <v>3.497517713518164</v>
      </c>
    </row>
    <row r="133" spans="3:46" ht="12.75">
      <c r="C133" s="2">
        <v>91050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1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5">
        <v>13.7</v>
      </c>
      <c r="AR133" s="9">
        <f t="shared" si="13"/>
        <v>227.7061108678406</v>
      </c>
      <c r="AS133" s="6">
        <v>1719.7767974322048</v>
      </c>
      <c r="AT133" s="6">
        <v>3.497517713517709</v>
      </c>
    </row>
    <row r="134" spans="3:46" ht="12.75">
      <c r="C134" s="2">
        <v>91051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12</v>
      </c>
      <c r="O134" s="2">
        <v>0</v>
      </c>
      <c r="P134" s="2">
        <v>0</v>
      </c>
      <c r="Q134" s="2">
        <v>1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1</v>
      </c>
      <c r="AG134" s="2">
        <v>0</v>
      </c>
      <c r="AH134" s="2">
        <v>0</v>
      </c>
      <c r="AI134" s="2">
        <v>2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5">
        <v>18.6</v>
      </c>
      <c r="AR134" s="9">
        <f t="shared" si="13"/>
        <v>514.3386333847972</v>
      </c>
      <c r="AS134" s="6">
        <v>248.63566091408126</v>
      </c>
      <c r="AT134" s="6">
        <v>3.497517713517894</v>
      </c>
    </row>
    <row r="135" spans="3:46" ht="12.75">
      <c r="C135" s="2">
        <v>91052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1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6</v>
      </c>
      <c r="AH135" s="2">
        <v>0</v>
      </c>
      <c r="AI135" s="2">
        <v>2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5">
        <v>18.5</v>
      </c>
      <c r="AR135" s="9">
        <f t="shared" si="13"/>
        <v>505.85636487821847</v>
      </c>
      <c r="AS135" s="6">
        <v>16.55775713592502</v>
      </c>
      <c r="AT135" s="6">
        <v>0.0045068381748532005</v>
      </c>
    </row>
    <row r="136" spans="3:46" ht="12.75">
      <c r="C136" s="2">
        <v>91053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1</v>
      </c>
      <c r="O136" s="2">
        <v>2</v>
      </c>
      <c r="P136" s="2">
        <v>1</v>
      </c>
      <c r="Q136" s="2">
        <v>0</v>
      </c>
      <c r="R136" s="2">
        <v>0</v>
      </c>
      <c r="S136" s="2">
        <v>1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1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1</v>
      </c>
      <c r="AQ136" s="5">
        <v>14.7</v>
      </c>
      <c r="AR136" s="9">
        <f t="shared" si="13"/>
        <v>268.9019573568272</v>
      </c>
      <c r="AS136" s="6">
        <v>13.98565556147294</v>
      </c>
      <c r="AT136" s="6">
        <v>3.4975177135178273</v>
      </c>
    </row>
    <row r="137" spans="3:46" ht="12.75">
      <c r="C137" s="2">
        <v>91054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1</v>
      </c>
      <c r="O137" s="2">
        <v>0</v>
      </c>
      <c r="P137" s="2">
        <v>1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2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5">
        <v>17</v>
      </c>
      <c r="AR137" s="9">
        <f t="shared" si="13"/>
        <v>394.1833737613329</v>
      </c>
      <c r="AS137" s="6">
        <v>0</v>
      </c>
      <c r="AT137" s="6">
        <v>0</v>
      </c>
    </row>
    <row r="138" spans="3:46" ht="12.75">
      <c r="C138" s="2">
        <v>91055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1</v>
      </c>
      <c r="Q138" s="2">
        <v>0</v>
      </c>
      <c r="R138" s="2">
        <v>0</v>
      </c>
      <c r="S138" s="2">
        <v>2</v>
      </c>
      <c r="T138" s="2">
        <v>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1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5">
        <v>17.1</v>
      </c>
      <c r="AR138" s="9">
        <f t="shared" si="13"/>
        <v>400.7930943247534</v>
      </c>
      <c r="AS138" s="6">
        <v>81.61930821538462</v>
      </c>
      <c r="AT138" s="6">
        <v>17.10566764045101</v>
      </c>
    </row>
    <row r="139" spans="3:46" ht="12.75">
      <c r="C139" s="2">
        <v>91056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1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5">
        <v>16.5</v>
      </c>
      <c r="AR139" s="9">
        <f t="shared" si="13"/>
        <v>362.7343327121604</v>
      </c>
      <c r="AS139" s="6">
        <v>0</v>
      </c>
      <c r="AT139" s="6">
        <v>0</v>
      </c>
    </row>
    <row r="140" spans="3:46" ht="12.75">
      <c r="C140" s="2">
        <v>91057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1</v>
      </c>
      <c r="AQ140" s="5">
        <v>16.2</v>
      </c>
      <c r="AR140" s="9">
        <f t="shared" si="13"/>
        <v>345.08245581033094</v>
      </c>
      <c r="AS140" s="6">
        <v>0</v>
      </c>
      <c r="AT140" s="6">
        <v>0</v>
      </c>
    </row>
    <row r="141" spans="3:46" ht="12.75">
      <c r="C141" s="2">
        <v>91058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4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1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1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2</v>
      </c>
      <c r="AQ141" s="5">
        <v>18.5</v>
      </c>
      <c r="AR141" s="9">
        <f t="shared" si="13"/>
        <v>505.85636487821847</v>
      </c>
      <c r="AS141" s="6">
        <v>87.33287230415281</v>
      </c>
      <c r="AT141" s="6">
        <v>3.497517713517823</v>
      </c>
    </row>
    <row r="142" spans="3:46" ht="12.75">
      <c r="C142" s="2">
        <v>91059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1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1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5">
        <v>16.4</v>
      </c>
      <c r="AR142" s="9">
        <f t="shared" si="13"/>
        <v>356.7522621327621</v>
      </c>
      <c r="AS142" s="6">
        <v>113.60685531315008</v>
      </c>
      <c r="AT142" s="6">
        <v>3.497517713517823</v>
      </c>
    </row>
    <row r="143" spans="3:46" ht="12.75">
      <c r="C143" s="2">
        <v>91060</v>
      </c>
      <c r="D143" s="2">
        <v>0</v>
      </c>
      <c r="E143" s="2">
        <v>1</v>
      </c>
      <c r="F143" s="2">
        <v>0</v>
      </c>
      <c r="G143" s="2">
        <v>0</v>
      </c>
      <c r="H143" s="2">
        <v>0</v>
      </c>
      <c r="I143" s="2">
        <v>1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1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5">
        <v>16.6</v>
      </c>
      <c r="AR143" s="9">
        <f t="shared" si="13"/>
        <v>368.8167114667695</v>
      </c>
      <c r="AS143" s="6">
        <v>478.3675037384455</v>
      </c>
      <c r="AT143" s="6">
        <v>3.497517713517908</v>
      </c>
    </row>
    <row r="144" spans="3:46" ht="12.75">
      <c r="C144" s="2">
        <v>91061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16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2</v>
      </c>
      <c r="Q144" s="2">
        <v>0</v>
      </c>
      <c r="R144" s="2">
        <v>0</v>
      </c>
      <c r="S144" s="2">
        <v>0</v>
      </c>
      <c r="T144" s="2">
        <v>1</v>
      </c>
      <c r="U144" s="2">
        <v>0</v>
      </c>
      <c r="V144" s="2">
        <v>0</v>
      </c>
      <c r="W144" s="2">
        <v>1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1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22</v>
      </c>
      <c r="AO144" s="2">
        <v>0</v>
      </c>
      <c r="AP144" s="2">
        <v>0</v>
      </c>
      <c r="AQ144" s="5">
        <v>19.5</v>
      </c>
      <c r="AR144" s="9">
        <f t="shared" si="13"/>
        <v>597.3742476156511</v>
      </c>
      <c r="AS144" s="6">
        <v>34.87127173566014</v>
      </c>
      <c r="AT144" s="6">
        <v>13.398347563718227</v>
      </c>
    </row>
    <row r="145" spans="3:46" ht="12.75">
      <c r="C145" s="2">
        <v>91062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1</v>
      </c>
      <c r="AQ145" s="5">
        <v>17.2</v>
      </c>
      <c r="AR145" s="9">
        <f t="shared" si="13"/>
        <v>407.51364758390497</v>
      </c>
      <c r="AS145" s="6">
        <v>536.2478251590594</v>
      </c>
      <c r="AT145" s="6">
        <v>4.640085430167346</v>
      </c>
    </row>
    <row r="146" spans="3:46" ht="12.75">
      <c r="C146" s="2">
        <v>91063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5">
        <v>13.7</v>
      </c>
      <c r="AR146" s="9">
        <f t="shared" si="13"/>
        <v>227.7061108678406</v>
      </c>
      <c r="AS146" s="6">
        <v>0</v>
      </c>
      <c r="AT146" s="6">
        <v>0</v>
      </c>
    </row>
    <row r="147" spans="3:46" ht="12.75">
      <c r="C147" s="2">
        <v>91064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5">
        <v>19.7</v>
      </c>
      <c r="AR147" s="9">
        <f t="shared" si="13"/>
        <v>617.5759172580925</v>
      </c>
      <c r="AS147" s="6">
        <v>1380.6791954824937</v>
      </c>
      <c r="AT147" s="6">
        <v>0.02378723449703557</v>
      </c>
    </row>
    <row r="148" spans="3:46" ht="12.75">
      <c r="C148" s="2">
        <v>91065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5">
        <v>13</v>
      </c>
      <c r="AR148" s="9">
        <f t="shared" si="13"/>
        <v>202.68480496256547</v>
      </c>
      <c r="AS148" s="6">
        <v>0</v>
      </c>
      <c r="AT148" s="6">
        <v>0</v>
      </c>
    </row>
    <row r="149" spans="3:46" ht="12.75">
      <c r="C149" s="2">
        <v>91066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1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5">
        <v>18.6</v>
      </c>
      <c r="AR149" s="9">
        <f t="shared" si="13"/>
        <v>514.3386333847972</v>
      </c>
      <c r="AS149" s="6">
        <v>491.029616472098</v>
      </c>
      <c r="AT149" s="6">
        <v>3.4975177135178797</v>
      </c>
    </row>
    <row r="150" spans="3:46" ht="12.75">
      <c r="C150" s="2">
        <v>91067</v>
      </c>
      <c r="D150" s="2">
        <v>0</v>
      </c>
      <c r="E150" s="2">
        <v>1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1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1</v>
      </c>
      <c r="AO150" s="2">
        <v>0</v>
      </c>
      <c r="AP150" s="2">
        <v>0</v>
      </c>
      <c r="AQ150" s="5">
        <v>13</v>
      </c>
      <c r="AR150" s="9">
        <f t="shared" si="13"/>
        <v>202.68480496256547</v>
      </c>
      <c r="AS150" s="6">
        <v>2775.98960167285</v>
      </c>
      <c r="AT150" s="6">
        <v>3.497517713518164</v>
      </c>
    </row>
    <row r="151" spans="3:46" ht="12.75">
      <c r="C151" s="2">
        <v>91068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3</v>
      </c>
      <c r="AO151" s="2">
        <v>0</v>
      </c>
      <c r="AP151" s="2">
        <v>1</v>
      </c>
      <c r="AQ151" s="5">
        <v>14.9</v>
      </c>
      <c r="AR151" s="9">
        <f t="shared" si="13"/>
        <v>277.9955340056547</v>
      </c>
      <c r="AS151" s="6">
        <v>1655.4633592667733</v>
      </c>
      <c r="AT151" s="6">
        <v>3.497517713517823</v>
      </c>
    </row>
    <row r="152" spans="3:46" ht="12.75">
      <c r="C152" s="2">
        <v>91069</v>
      </c>
      <c r="D152" s="2">
        <v>0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1</v>
      </c>
      <c r="K152" s="2">
        <v>0</v>
      </c>
      <c r="L152" s="2">
        <v>0</v>
      </c>
      <c r="M152" s="2">
        <v>0</v>
      </c>
      <c r="N152" s="2">
        <v>1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1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1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5">
        <v>16.1</v>
      </c>
      <c r="AR152" s="9">
        <f t="shared" si="13"/>
        <v>339.3914929755348</v>
      </c>
      <c r="AS152" s="6">
        <v>503.80587521283536</v>
      </c>
      <c r="AT152" s="6">
        <v>3.497517713517908</v>
      </c>
    </row>
    <row r="153" spans="3:46" ht="12.75">
      <c r="C153" s="2">
        <v>91070</v>
      </c>
      <c r="D153" s="2">
        <v>0</v>
      </c>
      <c r="E153" s="2">
        <v>1</v>
      </c>
      <c r="F153" s="2">
        <v>0</v>
      </c>
      <c r="G153" s="2">
        <v>0</v>
      </c>
      <c r="H153" s="2">
        <v>1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1</v>
      </c>
      <c r="T153" s="2">
        <v>1</v>
      </c>
      <c r="U153" s="2">
        <v>1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1</v>
      </c>
      <c r="AE153" s="2">
        <v>0</v>
      </c>
      <c r="AF153" s="2">
        <v>1</v>
      </c>
      <c r="AG153" s="2">
        <v>0</v>
      </c>
      <c r="AH153" s="2">
        <v>0</v>
      </c>
      <c r="AI153" s="2">
        <v>0</v>
      </c>
      <c r="AJ153" s="2">
        <v>1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5">
        <v>19.9</v>
      </c>
      <c r="AR153" s="9">
        <f t="shared" si="13"/>
        <v>638.4607557146757</v>
      </c>
      <c r="AS153" s="6">
        <v>5180.132909825126</v>
      </c>
      <c r="AT153" s="6">
        <v>0.06294525186604005</v>
      </c>
    </row>
    <row r="154" spans="3:46" ht="12.75">
      <c r="C154" s="2">
        <v>91071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2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5">
        <v>20.5</v>
      </c>
      <c r="AR154" s="9">
        <f t="shared" si="13"/>
        <v>705.4492470412542</v>
      </c>
      <c r="AS154" s="6">
        <v>0</v>
      </c>
      <c r="AT154" s="6">
        <v>0</v>
      </c>
    </row>
    <row r="155" spans="3:46" ht="12.75">
      <c r="C155" s="2">
        <v>91072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7</v>
      </c>
      <c r="AQ155" s="5">
        <v>16.4</v>
      </c>
      <c r="AR155" s="9">
        <f t="shared" si="13"/>
        <v>356.7522621327621</v>
      </c>
      <c r="AS155" s="6">
        <v>0</v>
      </c>
      <c r="AT155" s="6">
        <v>0</v>
      </c>
    </row>
    <row r="156" spans="3:46" ht="12.75">
      <c r="C156" s="2">
        <v>91073</v>
      </c>
      <c r="D156" s="2">
        <v>0</v>
      </c>
      <c r="E156" s="2">
        <v>0</v>
      </c>
      <c r="F156" s="2">
        <v>0</v>
      </c>
      <c r="G156" s="2">
        <v>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3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4</v>
      </c>
      <c r="AQ156" s="5">
        <v>14.5</v>
      </c>
      <c r="AR156" s="9">
        <f t="shared" si="13"/>
        <v>260.10584281135283</v>
      </c>
      <c r="AS156" s="6">
        <v>312.9169138806077</v>
      </c>
      <c r="AT156" s="6">
        <v>3.4975177135178797</v>
      </c>
    </row>
    <row r="157" spans="3:46" ht="12.75">
      <c r="C157" s="2">
        <v>91074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34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1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3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5">
        <v>16.6</v>
      </c>
      <c r="AR157" s="9">
        <f t="shared" si="13"/>
        <v>368.8167114667695</v>
      </c>
      <c r="AS157" s="6">
        <v>78.77950832673554</v>
      </c>
      <c r="AT157" s="6">
        <v>0.06294525186606847</v>
      </c>
    </row>
    <row r="158" spans="3:46" ht="12.75">
      <c r="C158" s="2">
        <v>91075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1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5">
        <v>13.399999999999999</v>
      </c>
      <c r="AR158" s="9">
        <f t="shared" si="13"/>
        <v>216.62516297746535</v>
      </c>
      <c r="AS158" s="6">
        <v>2118.9695108298656</v>
      </c>
      <c r="AT158" s="6">
        <v>0.12554977637773845</v>
      </c>
    </row>
    <row r="159" spans="3:46" ht="12.75">
      <c r="C159" s="2">
        <v>91076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2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7</v>
      </c>
      <c r="AO159" s="2">
        <v>0</v>
      </c>
      <c r="AP159" s="2">
        <v>0</v>
      </c>
      <c r="AQ159" s="5">
        <v>18.8</v>
      </c>
      <c r="AR159" s="9">
        <f t="shared" si="13"/>
        <v>531.7322508657263</v>
      </c>
      <c r="AS159" s="6">
        <v>0</v>
      </c>
      <c r="AT159" s="6">
        <v>0</v>
      </c>
    </row>
    <row r="160" spans="3:46" ht="12.75">
      <c r="C160" s="2">
        <v>91077</v>
      </c>
      <c r="D160" s="2">
        <v>0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v>1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1</v>
      </c>
      <c r="AE160" s="2">
        <v>0</v>
      </c>
      <c r="AF160" s="2">
        <v>1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5">
        <v>16.4</v>
      </c>
      <c r="AR160" s="9">
        <f t="shared" si="13"/>
        <v>356.7522621327621</v>
      </c>
      <c r="AS160" s="6">
        <v>329.6012101979608</v>
      </c>
      <c r="AT160" s="6">
        <v>70.7169024064439</v>
      </c>
    </row>
    <row r="161" spans="3:46" ht="12.75">
      <c r="C161" s="2">
        <v>91078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1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2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5">
        <v>13.399999999999999</v>
      </c>
      <c r="AR161" s="9">
        <f t="shared" si="13"/>
        <v>216.62516297746535</v>
      </c>
      <c r="AS161" s="6">
        <v>3764.1413536723553</v>
      </c>
      <c r="AT161" s="6">
        <v>10.207702051949354</v>
      </c>
    </row>
    <row r="162" spans="3:46" ht="13.5" thickBot="1">
      <c r="C162" s="2">
        <v>91079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1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1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1</v>
      </c>
      <c r="AQ162" s="5">
        <v>17.5</v>
      </c>
      <c r="AR162" s="9">
        <f t="shared" si="13"/>
        <v>428.3590444502133</v>
      </c>
      <c r="AS162" s="6">
        <v>0</v>
      </c>
      <c r="AT162" s="6">
        <v>0</v>
      </c>
    </row>
    <row r="163" spans="3:46" ht="12.75">
      <c r="C163" s="10" t="s">
        <v>105</v>
      </c>
      <c r="D163" s="10">
        <f aca="true" t="shared" si="14" ref="D163:J163">SUM(D125:D162)</f>
        <v>0</v>
      </c>
      <c r="E163" s="10">
        <f t="shared" si="14"/>
        <v>6</v>
      </c>
      <c r="F163" s="10">
        <f t="shared" si="14"/>
        <v>0</v>
      </c>
      <c r="G163" s="10">
        <f t="shared" si="14"/>
        <v>1</v>
      </c>
      <c r="H163" s="10">
        <f t="shared" si="14"/>
        <v>1</v>
      </c>
      <c r="I163" s="10">
        <f t="shared" si="14"/>
        <v>1</v>
      </c>
      <c r="J163" s="10">
        <f t="shared" si="14"/>
        <v>58</v>
      </c>
      <c r="K163" s="10">
        <f aca="true" t="shared" si="15" ref="K163:AP163">SUM(K125:K162)</f>
        <v>0</v>
      </c>
      <c r="L163" s="10">
        <f t="shared" si="15"/>
        <v>0</v>
      </c>
      <c r="M163" s="10">
        <f t="shared" si="15"/>
        <v>0</v>
      </c>
      <c r="N163" s="10">
        <f t="shared" si="15"/>
        <v>25</v>
      </c>
      <c r="O163" s="10">
        <f t="shared" si="15"/>
        <v>3</v>
      </c>
      <c r="P163" s="10">
        <f t="shared" si="15"/>
        <v>10</v>
      </c>
      <c r="Q163" s="10">
        <f t="shared" si="15"/>
        <v>2</v>
      </c>
      <c r="R163" s="10">
        <f t="shared" si="15"/>
        <v>0</v>
      </c>
      <c r="S163" s="10">
        <f t="shared" si="15"/>
        <v>5</v>
      </c>
      <c r="T163" s="10">
        <f t="shared" si="15"/>
        <v>7</v>
      </c>
      <c r="U163" s="10">
        <f t="shared" si="15"/>
        <v>2</v>
      </c>
      <c r="V163" s="10">
        <f t="shared" si="15"/>
        <v>1</v>
      </c>
      <c r="W163" s="10">
        <f t="shared" si="15"/>
        <v>1</v>
      </c>
      <c r="X163" s="10">
        <f t="shared" si="15"/>
        <v>0</v>
      </c>
      <c r="Y163" s="10">
        <f t="shared" si="15"/>
        <v>1</v>
      </c>
      <c r="Z163" s="10">
        <f t="shared" si="15"/>
        <v>2</v>
      </c>
      <c r="AA163" s="10">
        <f t="shared" si="15"/>
        <v>0</v>
      </c>
      <c r="AB163" s="10">
        <f t="shared" si="15"/>
        <v>0</v>
      </c>
      <c r="AC163" s="10">
        <f t="shared" si="15"/>
        <v>0</v>
      </c>
      <c r="AD163" s="10">
        <f t="shared" si="15"/>
        <v>3</v>
      </c>
      <c r="AE163" s="10">
        <f t="shared" si="15"/>
        <v>0</v>
      </c>
      <c r="AF163" s="10">
        <f t="shared" si="15"/>
        <v>16</v>
      </c>
      <c r="AG163" s="10">
        <f t="shared" si="15"/>
        <v>9</v>
      </c>
      <c r="AH163" s="10">
        <f t="shared" si="15"/>
        <v>0</v>
      </c>
      <c r="AI163" s="10">
        <f t="shared" si="15"/>
        <v>6</v>
      </c>
      <c r="AJ163" s="10">
        <f t="shared" si="15"/>
        <v>2</v>
      </c>
      <c r="AK163" s="10">
        <f t="shared" si="15"/>
        <v>0</v>
      </c>
      <c r="AL163" s="10">
        <f t="shared" si="15"/>
        <v>0</v>
      </c>
      <c r="AM163" s="10">
        <f t="shared" si="15"/>
        <v>0</v>
      </c>
      <c r="AN163" s="10">
        <f t="shared" si="15"/>
        <v>33</v>
      </c>
      <c r="AO163" s="10">
        <f t="shared" si="15"/>
        <v>2</v>
      </c>
      <c r="AP163" s="10">
        <f t="shared" si="15"/>
        <v>22</v>
      </c>
      <c r="AQ163" s="28"/>
      <c r="AR163" s="29"/>
      <c r="AS163" s="29"/>
      <c r="AT163" s="29"/>
    </row>
    <row r="164" spans="3:46" ht="12.75">
      <c r="C164" s="2" t="s">
        <v>197</v>
      </c>
      <c r="D164" s="2">
        <f aca="true" t="shared" si="16" ref="D164:AP164">D163/38</f>
        <v>0</v>
      </c>
      <c r="E164" s="2">
        <f t="shared" si="16"/>
        <v>0.15789473684210525</v>
      </c>
      <c r="F164" s="2">
        <f t="shared" si="16"/>
        <v>0</v>
      </c>
      <c r="G164" s="2">
        <f t="shared" si="16"/>
        <v>0.02631578947368421</v>
      </c>
      <c r="H164" s="2">
        <f t="shared" si="16"/>
        <v>0.02631578947368421</v>
      </c>
      <c r="I164" s="2">
        <f t="shared" si="16"/>
        <v>0.02631578947368421</v>
      </c>
      <c r="J164" s="2">
        <f t="shared" si="16"/>
        <v>1.5263157894736843</v>
      </c>
      <c r="K164" s="2">
        <f t="shared" si="16"/>
        <v>0</v>
      </c>
      <c r="L164" s="2">
        <f t="shared" si="16"/>
        <v>0</v>
      </c>
      <c r="M164" s="2">
        <f t="shared" si="16"/>
        <v>0</v>
      </c>
      <c r="N164" s="2">
        <f t="shared" si="16"/>
        <v>0.6578947368421053</v>
      </c>
      <c r="O164" s="2">
        <f t="shared" si="16"/>
        <v>0.07894736842105263</v>
      </c>
      <c r="P164" s="2">
        <f t="shared" si="16"/>
        <v>0.2631578947368421</v>
      </c>
      <c r="Q164" s="2">
        <f t="shared" si="16"/>
        <v>0.05263157894736842</v>
      </c>
      <c r="R164" s="2">
        <f t="shared" si="16"/>
        <v>0</v>
      </c>
      <c r="S164" s="2">
        <f t="shared" si="16"/>
        <v>0.13157894736842105</v>
      </c>
      <c r="T164" s="2">
        <f t="shared" si="16"/>
        <v>0.18421052631578946</v>
      </c>
      <c r="U164" s="2">
        <f t="shared" si="16"/>
        <v>0.05263157894736842</v>
      </c>
      <c r="V164" s="2">
        <f t="shared" si="16"/>
        <v>0.02631578947368421</v>
      </c>
      <c r="W164" s="2">
        <f t="shared" si="16"/>
        <v>0.02631578947368421</v>
      </c>
      <c r="X164" s="2">
        <f t="shared" si="16"/>
        <v>0</v>
      </c>
      <c r="Y164" s="2">
        <f t="shared" si="16"/>
        <v>0.02631578947368421</v>
      </c>
      <c r="Z164" s="2">
        <f t="shared" si="16"/>
        <v>0.05263157894736842</v>
      </c>
      <c r="AA164" s="2">
        <f t="shared" si="16"/>
        <v>0</v>
      </c>
      <c r="AB164" s="2">
        <f t="shared" si="16"/>
        <v>0</v>
      </c>
      <c r="AC164" s="2">
        <f t="shared" si="16"/>
        <v>0</v>
      </c>
      <c r="AD164" s="2">
        <f t="shared" si="16"/>
        <v>0.07894736842105263</v>
      </c>
      <c r="AE164" s="2">
        <f t="shared" si="16"/>
        <v>0</v>
      </c>
      <c r="AF164" s="2">
        <f t="shared" si="16"/>
        <v>0.42105263157894735</v>
      </c>
      <c r="AG164" s="2">
        <f t="shared" si="16"/>
        <v>0.23684210526315788</v>
      </c>
      <c r="AH164" s="2">
        <f t="shared" si="16"/>
        <v>0</v>
      </c>
      <c r="AI164" s="2">
        <f t="shared" si="16"/>
        <v>0.15789473684210525</v>
      </c>
      <c r="AJ164" s="2">
        <f t="shared" si="16"/>
        <v>0.05263157894736842</v>
      </c>
      <c r="AK164" s="2">
        <f t="shared" si="16"/>
        <v>0</v>
      </c>
      <c r="AL164" s="2">
        <f t="shared" si="16"/>
        <v>0</v>
      </c>
      <c r="AM164" s="2">
        <f t="shared" si="16"/>
        <v>0</v>
      </c>
      <c r="AN164" s="2">
        <f t="shared" si="16"/>
        <v>0.868421052631579</v>
      </c>
      <c r="AO164" s="2">
        <f t="shared" si="16"/>
        <v>0.05263157894736842</v>
      </c>
      <c r="AP164" s="2">
        <f t="shared" si="16"/>
        <v>0.5789473684210527</v>
      </c>
      <c r="AQ164" s="30"/>
      <c r="AR164" s="31"/>
      <c r="AS164" s="31"/>
      <c r="AT164" s="31"/>
    </row>
    <row r="165" spans="3:46" ht="12.75">
      <c r="C165" s="2" t="s">
        <v>108</v>
      </c>
      <c r="D165" s="2">
        <v>0</v>
      </c>
      <c r="E165" s="2">
        <v>6</v>
      </c>
      <c r="F165" s="2">
        <v>0</v>
      </c>
      <c r="G165" s="2">
        <v>1</v>
      </c>
      <c r="H165" s="2">
        <v>1</v>
      </c>
      <c r="I165" s="2">
        <v>1</v>
      </c>
      <c r="J165" s="2">
        <v>7</v>
      </c>
      <c r="K165" s="2">
        <v>0</v>
      </c>
      <c r="L165" s="2">
        <v>0</v>
      </c>
      <c r="M165" s="2">
        <v>0</v>
      </c>
      <c r="N165" s="2">
        <v>11</v>
      </c>
      <c r="O165" s="2">
        <v>2</v>
      </c>
      <c r="P165" s="2">
        <v>8</v>
      </c>
      <c r="Q165" s="2">
        <v>2</v>
      </c>
      <c r="R165" s="2">
        <v>0</v>
      </c>
      <c r="S165" s="2">
        <v>4</v>
      </c>
      <c r="T165" s="2">
        <v>6</v>
      </c>
      <c r="U165" s="2">
        <v>2</v>
      </c>
      <c r="V165" s="2">
        <v>1</v>
      </c>
      <c r="W165" s="2">
        <v>1</v>
      </c>
      <c r="X165" s="2">
        <v>0</v>
      </c>
      <c r="Y165" s="2">
        <v>1</v>
      </c>
      <c r="Z165" s="2">
        <v>2</v>
      </c>
      <c r="AA165" s="2">
        <v>0</v>
      </c>
      <c r="AB165" s="2">
        <v>0</v>
      </c>
      <c r="AC165" s="2">
        <v>0</v>
      </c>
      <c r="AD165" s="2">
        <v>3</v>
      </c>
      <c r="AE165" s="2">
        <v>0</v>
      </c>
      <c r="AF165" s="2">
        <v>15</v>
      </c>
      <c r="AG165" s="2">
        <v>2</v>
      </c>
      <c r="AH165" s="2">
        <v>0</v>
      </c>
      <c r="AI165" s="2">
        <v>4</v>
      </c>
      <c r="AJ165" s="2">
        <v>2</v>
      </c>
      <c r="AK165" s="2">
        <v>0</v>
      </c>
      <c r="AL165" s="2">
        <v>0</v>
      </c>
      <c r="AM165" s="2">
        <v>0</v>
      </c>
      <c r="AN165" s="2">
        <v>4</v>
      </c>
      <c r="AO165" s="2">
        <v>2</v>
      </c>
      <c r="AP165" s="2">
        <v>10</v>
      </c>
      <c r="AQ165" s="5"/>
      <c r="AR165" s="6"/>
      <c r="AT165" s="7"/>
    </row>
    <row r="166" spans="3:46" ht="12.75">
      <c r="C166" s="2" t="s">
        <v>198</v>
      </c>
      <c r="D166" s="2">
        <f>(D165/38)*100</f>
        <v>0</v>
      </c>
      <c r="E166" s="2">
        <f aca="true" t="shared" si="17" ref="E166:AP166">(E165/38)*100</f>
        <v>15.789473684210526</v>
      </c>
      <c r="F166" s="2">
        <f t="shared" si="17"/>
        <v>0</v>
      </c>
      <c r="G166" s="2">
        <f t="shared" si="17"/>
        <v>2.631578947368421</v>
      </c>
      <c r="H166" s="2">
        <f t="shared" si="17"/>
        <v>2.631578947368421</v>
      </c>
      <c r="I166" s="2">
        <f t="shared" si="17"/>
        <v>2.631578947368421</v>
      </c>
      <c r="J166" s="2">
        <f t="shared" si="17"/>
        <v>18.421052631578945</v>
      </c>
      <c r="K166" s="2">
        <f t="shared" si="17"/>
        <v>0</v>
      </c>
      <c r="L166" s="2">
        <f t="shared" si="17"/>
        <v>0</v>
      </c>
      <c r="M166" s="2">
        <f t="shared" si="17"/>
        <v>0</v>
      </c>
      <c r="N166" s="2">
        <f t="shared" si="17"/>
        <v>28.947368421052634</v>
      </c>
      <c r="O166" s="2">
        <f t="shared" si="17"/>
        <v>5.263157894736842</v>
      </c>
      <c r="P166" s="2">
        <f t="shared" si="17"/>
        <v>21.052631578947366</v>
      </c>
      <c r="Q166" s="2">
        <f t="shared" si="17"/>
        <v>5.263157894736842</v>
      </c>
      <c r="R166" s="2">
        <f t="shared" si="17"/>
        <v>0</v>
      </c>
      <c r="S166" s="2">
        <f t="shared" si="17"/>
        <v>10.526315789473683</v>
      </c>
      <c r="T166" s="2">
        <f t="shared" si="17"/>
        <v>15.789473684210526</v>
      </c>
      <c r="U166" s="2">
        <f t="shared" si="17"/>
        <v>5.263157894736842</v>
      </c>
      <c r="V166" s="2">
        <f t="shared" si="17"/>
        <v>2.631578947368421</v>
      </c>
      <c r="W166" s="2">
        <f t="shared" si="17"/>
        <v>2.631578947368421</v>
      </c>
      <c r="X166" s="2">
        <f t="shared" si="17"/>
        <v>0</v>
      </c>
      <c r="Y166" s="2">
        <f t="shared" si="17"/>
        <v>2.631578947368421</v>
      </c>
      <c r="Z166" s="2">
        <f t="shared" si="17"/>
        <v>5.263157894736842</v>
      </c>
      <c r="AA166" s="2">
        <f t="shared" si="17"/>
        <v>0</v>
      </c>
      <c r="AB166" s="2">
        <f t="shared" si="17"/>
        <v>0</v>
      </c>
      <c r="AC166" s="2">
        <f t="shared" si="17"/>
        <v>0</v>
      </c>
      <c r="AD166" s="2">
        <f t="shared" si="17"/>
        <v>7.894736842105263</v>
      </c>
      <c r="AE166" s="2">
        <f t="shared" si="17"/>
        <v>0</v>
      </c>
      <c r="AF166" s="2">
        <f t="shared" si="17"/>
        <v>39.473684210526315</v>
      </c>
      <c r="AG166" s="2">
        <f t="shared" si="17"/>
        <v>5.263157894736842</v>
      </c>
      <c r="AH166" s="2">
        <f t="shared" si="17"/>
        <v>0</v>
      </c>
      <c r="AI166" s="2">
        <f t="shared" si="17"/>
        <v>10.526315789473683</v>
      </c>
      <c r="AJ166" s="2">
        <f t="shared" si="17"/>
        <v>5.263157894736842</v>
      </c>
      <c r="AK166" s="2">
        <f t="shared" si="17"/>
        <v>0</v>
      </c>
      <c r="AL166" s="2">
        <f t="shared" si="17"/>
        <v>0</v>
      </c>
      <c r="AM166" s="2">
        <f t="shared" si="17"/>
        <v>0</v>
      </c>
      <c r="AN166" s="2">
        <f t="shared" si="17"/>
        <v>10.526315789473683</v>
      </c>
      <c r="AO166" s="2">
        <f t="shared" si="17"/>
        <v>5.263157894736842</v>
      </c>
      <c r="AP166" s="2">
        <f t="shared" si="17"/>
        <v>26.31578947368421</v>
      </c>
      <c r="AQ166" s="5"/>
      <c r="AR166" s="6"/>
      <c r="AT166" s="7"/>
    </row>
    <row r="167" spans="44:46" ht="12.75">
      <c r="AR167" s="6"/>
      <c r="AT167" s="7"/>
    </row>
    <row r="168" spans="44:46" ht="12.75">
      <c r="AR168" s="6"/>
      <c r="AT168" s="7"/>
    </row>
    <row r="169" spans="1:46" s="4" customFormat="1" ht="15.75">
      <c r="A169" s="3" t="s">
        <v>107</v>
      </c>
      <c r="B169" s="4" t="s">
        <v>0</v>
      </c>
      <c r="C169" s="4" t="s">
        <v>194</v>
      </c>
      <c r="D169" s="4" t="s">
        <v>1</v>
      </c>
      <c r="E169" s="4" t="s">
        <v>1</v>
      </c>
      <c r="F169" s="4" t="s">
        <v>1</v>
      </c>
      <c r="G169" s="4" t="s">
        <v>1</v>
      </c>
      <c r="H169" s="4" t="s">
        <v>1</v>
      </c>
      <c r="I169" s="4" t="s">
        <v>2</v>
      </c>
      <c r="J169" s="4" t="s">
        <v>3</v>
      </c>
      <c r="K169" s="4" t="s">
        <v>3</v>
      </c>
      <c r="L169" s="4" t="s">
        <v>3</v>
      </c>
      <c r="M169" s="4" t="s">
        <v>3</v>
      </c>
      <c r="N169" s="4" t="s">
        <v>3</v>
      </c>
      <c r="O169" s="4" t="s">
        <v>4</v>
      </c>
      <c r="P169" s="4" t="s">
        <v>5</v>
      </c>
      <c r="Q169" s="4" t="s">
        <v>5</v>
      </c>
      <c r="R169" s="4" t="s">
        <v>5</v>
      </c>
      <c r="S169" s="4" t="s">
        <v>5</v>
      </c>
      <c r="T169" s="4" t="s">
        <v>5</v>
      </c>
      <c r="U169" s="4" t="s">
        <v>5</v>
      </c>
      <c r="V169" s="4" t="s">
        <v>5</v>
      </c>
      <c r="W169" s="4" t="s">
        <v>5</v>
      </c>
      <c r="X169" s="4" t="s">
        <v>5</v>
      </c>
      <c r="Y169" s="4" t="s">
        <v>5</v>
      </c>
      <c r="Z169" s="4" t="s">
        <v>5</v>
      </c>
      <c r="AA169" s="4" t="s">
        <v>5</v>
      </c>
      <c r="AB169" s="4" t="s">
        <v>5</v>
      </c>
      <c r="AC169" s="4" t="s">
        <v>5</v>
      </c>
      <c r="AD169" s="4" t="s">
        <v>5</v>
      </c>
      <c r="AE169" s="4" t="s">
        <v>5</v>
      </c>
      <c r="AF169" s="4" t="s">
        <v>5</v>
      </c>
      <c r="AG169" s="4" t="s">
        <v>6</v>
      </c>
      <c r="AH169" s="4" t="s">
        <v>7</v>
      </c>
      <c r="AI169" s="4" t="s">
        <v>8</v>
      </c>
      <c r="AJ169" s="4" t="s">
        <v>9</v>
      </c>
      <c r="AK169" s="4" t="s">
        <v>9</v>
      </c>
      <c r="AL169" s="4" t="s">
        <v>9</v>
      </c>
      <c r="AM169" s="4" t="s">
        <v>9</v>
      </c>
      <c r="AN169" s="4" t="s">
        <v>9</v>
      </c>
      <c r="AO169" s="4" t="s">
        <v>9</v>
      </c>
      <c r="AP169" s="4" t="s">
        <v>10</v>
      </c>
      <c r="AQ169" s="5" t="s">
        <v>190</v>
      </c>
      <c r="AR169" s="6" t="s">
        <v>204</v>
      </c>
      <c r="AS169" s="7" t="s">
        <v>11</v>
      </c>
      <c r="AT169" s="7" t="s">
        <v>12</v>
      </c>
    </row>
    <row r="170" spans="1:46" s="4" customFormat="1" ht="12.75">
      <c r="A170" s="4" t="s">
        <v>192</v>
      </c>
      <c r="B170" s="4" t="s">
        <v>14</v>
      </c>
      <c r="C170" s="4" t="s">
        <v>195</v>
      </c>
      <c r="D170" s="4" t="s">
        <v>15</v>
      </c>
      <c r="E170" s="4" t="s">
        <v>16</v>
      </c>
      <c r="F170" s="4" t="s">
        <v>17</v>
      </c>
      <c r="G170" s="4" t="s">
        <v>18</v>
      </c>
      <c r="H170" s="4" t="s">
        <v>19</v>
      </c>
      <c r="I170" s="4" t="s">
        <v>20</v>
      </c>
      <c r="J170" s="4" t="s">
        <v>21</v>
      </c>
      <c r="K170" s="4" t="s">
        <v>22</v>
      </c>
      <c r="L170" s="4" t="s">
        <v>23</v>
      </c>
      <c r="M170" s="4" t="s">
        <v>24</v>
      </c>
      <c r="N170" s="4" t="s">
        <v>25</v>
      </c>
      <c r="O170" s="4" t="s">
        <v>4</v>
      </c>
      <c r="P170" s="4" t="s">
        <v>26</v>
      </c>
      <c r="Q170" s="4" t="s">
        <v>27</v>
      </c>
      <c r="R170" s="4" t="s">
        <v>28</v>
      </c>
      <c r="S170" s="4" t="s">
        <v>29</v>
      </c>
      <c r="T170" s="4" t="s">
        <v>30</v>
      </c>
      <c r="U170" s="4" t="s">
        <v>31</v>
      </c>
      <c r="V170" s="4" t="s">
        <v>32</v>
      </c>
      <c r="W170" s="4" t="s">
        <v>33</v>
      </c>
      <c r="X170" s="4" t="s">
        <v>34</v>
      </c>
      <c r="Y170" s="4" t="s">
        <v>35</v>
      </c>
      <c r="Z170" s="4" t="s">
        <v>36</v>
      </c>
      <c r="AA170" s="4" t="s">
        <v>37</v>
      </c>
      <c r="AB170" s="4" t="s">
        <v>38</v>
      </c>
      <c r="AC170" s="4" t="s">
        <v>39</v>
      </c>
      <c r="AD170" s="4" t="s">
        <v>40</v>
      </c>
      <c r="AE170" s="4" t="s">
        <v>41</v>
      </c>
      <c r="AF170" s="4" t="s">
        <v>42</v>
      </c>
      <c r="AG170" s="4" t="s">
        <v>6</v>
      </c>
      <c r="AH170" s="4" t="s">
        <v>43</v>
      </c>
      <c r="AI170" s="4" t="s">
        <v>8</v>
      </c>
      <c r="AJ170" s="4" t="s">
        <v>44</v>
      </c>
      <c r="AK170" s="4" t="s">
        <v>45</v>
      </c>
      <c r="AL170" s="4" t="s">
        <v>46</v>
      </c>
      <c r="AM170" s="4" t="s">
        <v>47</v>
      </c>
      <c r="AN170" s="4" t="s">
        <v>48</v>
      </c>
      <c r="AO170" s="4" t="s">
        <v>49</v>
      </c>
      <c r="AP170" s="4" t="s">
        <v>50</v>
      </c>
      <c r="AQ170" s="5" t="s">
        <v>191</v>
      </c>
      <c r="AR170" s="6" t="s">
        <v>202</v>
      </c>
      <c r="AS170" s="7" t="s">
        <v>51</v>
      </c>
      <c r="AT170" s="7" t="s">
        <v>52</v>
      </c>
    </row>
    <row r="171" spans="2:46" ht="12.75">
      <c r="B171" s="2">
        <v>30</v>
      </c>
      <c r="C171" s="2" t="s">
        <v>196</v>
      </c>
      <c r="D171" s="1" t="s">
        <v>53</v>
      </c>
      <c r="E171" s="1" t="s">
        <v>16</v>
      </c>
      <c r="F171" s="1" t="s">
        <v>118</v>
      </c>
      <c r="G171" s="1" t="s">
        <v>54</v>
      </c>
      <c r="H171" s="1" t="s">
        <v>55</v>
      </c>
      <c r="I171" s="1" t="s">
        <v>20</v>
      </c>
      <c r="J171" s="1" t="s">
        <v>56</v>
      </c>
      <c r="K171" s="1" t="s">
        <v>57</v>
      </c>
      <c r="L171" s="1" t="s">
        <v>58</v>
      </c>
      <c r="M171" s="1" t="s">
        <v>59</v>
      </c>
      <c r="N171" s="1" t="s">
        <v>109</v>
      </c>
      <c r="O171" s="1" t="s">
        <v>60</v>
      </c>
      <c r="P171" s="1" t="s">
        <v>61</v>
      </c>
      <c r="Q171" s="1" t="s">
        <v>62</v>
      </c>
      <c r="R171" s="1" t="s">
        <v>110</v>
      </c>
      <c r="S171" s="1" t="s">
        <v>63</v>
      </c>
      <c r="T171" s="1" t="s">
        <v>64</v>
      </c>
      <c r="U171" s="1" t="s">
        <v>65</v>
      </c>
      <c r="V171" s="1" t="s">
        <v>66</v>
      </c>
      <c r="W171" s="1" t="s">
        <v>67</v>
      </c>
      <c r="X171" s="1" t="s">
        <v>68</v>
      </c>
      <c r="Y171" s="1" t="s">
        <v>69</v>
      </c>
      <c r="Z171" s="1" t="s">
        <v>70</v>
      </c>
      <c r="AA171" s="1" t="s">
        <v>71</v>
      </c>
      <c r="AB171" s="1" t="s">
        <v>111</v>
      </c>
      <c r="AC171" s="1" t="s">
        <v>72</v>
      </c>
      <c r="AD171" s="1" t="s">
        <v>73</v>
      </c>
      <c r="AE171" s="1" t="s">
        <v>74</v>
      </c>
      <c r="AF171" s="1" t="s">
        <v>112</v>
      </c>
      <c r="AG171" s="1" t="s">
        <v>114</v>
      </c>
      <c r="AH171" s="1" t="s">
        <v>113</v>
      </c>
      <c r="AI171" s="1" t="s">
        <v>114</v>
      </c>
      <c r="AJ171" s="1" t="s">
        <v>114</v>
      </c>
      <c r="AK171" s="1" t="s">
        <v>114</v>
      </c>
      <c r="AL171" s="1" t="s">
        <v>114</v>
      </c>
      <c r="AM171" s="1" t="s">
        <v>114</v>
      </c>
      <c r="AN171" s="1" t="s">
        <v>114</v>
      </c>
      <c r="AO171" s="1" t="s">
        <v>114</v>
      </c>
      <c r="AP171" s="1" t="s">
        <v>114</v>
      </c>
      <c r="AQ171" s="5" t="s">
        <v>199</v>
      </c>
      <c r="AR171" s="6" t="s">
        <v>201</v>
      </c>
      <c r="AS171" s="6"/>
      <c r="AT171" s="7"/>
    </row>
    <row r="172" spans="3:46" ht="12.75">
      <c r="C172" s="2">
        <v>13001</v>
      </c>
      <c r="D172" s="2">
        <v>3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1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5">
        <v>9.1</v>
      </c>
      <c r="AR172" s="6">
        <v>224.27682461985006</v>
      </c>
      <c r="AS172" s="7">
        <v>0</v>
      </c>
      <c r="AT172" s="6">
        <v>0</v>
      </c>
    </row>
    <row r="173" spans="3:46" ht="12.75">
      <c r="C173" s="2">
        <v>13002</v>
      </c>
      <c r="D173" s="2">
        <v>0</v>
      </c>
      <c r="E173" s="2">
        <v>0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2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5">
        <v>12.1</v>
      </c>
      <c r="AR173" s="6">
        <v>334.840555326978</v>
      </c>
      <c r="AS173" s="6">
        <v>5103.785495553115</v>
      </c>
      <c r="AT173" s="6">
        <v>1.9389245452857722</v>
      </c>
    </row>
    <row r="174" spans="3:46" ht="12.75">
      <c r="C174" s="2">
        <v>13003</v>
      </c>
      <c r="D174" s="2">
        <v>0</v>
      </c>
      <c r="E174" s="2">
        <v>0</v>
      </c>
      <c r="F174" s="2">
        <v>1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2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1</v>
      </c>
      <c r="AN174" s="2">
        <v>0</v>
      </c>
      <c r="AO174" s="2">
        <v>0</v>
      </c>
      <c r="AP174" s="2">
        <v>0</v>
      </c>
      <c r="AQ174" s="5">
        <v>10.4</v>
      </c>
      <c r="AR174" s="6">
        <v>266.81340735843577</v>
      </c>
      <c r="AS174" s="6">
        <v>1397.8035006657528</v>
      </c>
      <c r="AT174" s="6">
        <v>1.9389245452861132</v>
      </c>
    </row>
    <row r="175" spans="3:46" ht="12.75">
      <c r="C175" s="2">
        <v>13004</v>
      </c>
      <c r="D175" s="2">
        <v>0</v>
      </c>
      <c r="E175" s="2">
        <v>0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2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5">
        <v>11</v>
      </c>
      <c r="AR175" s="6">
        <v>289.08022232494</v>
      </c>
      <c r="AS175" s="6">
        <v>3990.3801908472456</v>
      </c>
      <c r="AT175" s="6">
        <v>25.388874762148816</v>
      </c>
    </row>
    <row r="176" spans="3:46" ht="12.75">
      <c r="C176" s="2">
        <v>13005</v>
      </c>
      <c r="D176" s="2">
        <v>0</v>
      </c>
      <c r="E176" s="2">
        <v>0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1</v>
      </c>
      <c r="AQ176" s="5">
        <v>12.7</v>
      </c>
      <c r="AR176" s="6">
        <v>362.78455095509594</v>
      </c>
      <c r="AS176" s="6">
        <v>7386.184823179622</v>
      </c>
      <c r="AT176" s="6">
        <v>1.938924545286227</v>
      </c>
    </row>
    <row r="177" spans="3:46" ht="12.75">
      <c r="C177" s="2">
        <v>13006</v>
      </c>
      <c r="D177" s="2">
        <v>0</v>
      </c>
      <c r="E177" s="2">
        <v>0</v>
      </c>
      <c r="F177" s="2">
        <v>1</v>
      </c>
      <c r="G177" s="2">
        <v>1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2</v>
      </c>
      <c r="AQ177" s="5">
        <v>11.1</v>
      </c>
      <c r="AR177" s="6">
        <v>292.96798803635323</v>
      </c>
      <c r="AS177" s="6">
        <v>6117.352886698704</v>
      </c>
      <c r="AT177" s="6">
        <v>1.938924545286227</v>
      </c>
    </row>
    <row r="178" spans="3:46" ht="12.75">
      <c r="C178" s="2">
        <v>13007</v>
      </c>
      <c r="D178" s="2">
        <v>0</v>
      </c>
      <c r="E178" s="2">
        <v>1</v>
      </c>
      <c r="F178" s="2">
        <v>0</v>
      </c>
      <c r="G178" s="2">
        <v>1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2</v>
      </c>
      <c r="AQ178" s="5">
        <v>13.6</v>
      </c>
      <c r="AR178" s="6">
        <v>305.9828507846805</v>
      </c>
      <c r="AS178" s="6">
        <v>1410.9479754837246</v>
      </c>
      <c r="AT178" s="6">
        <v>35.19426434952277</v>
      </c>
    </row>
    <row r="179" spans="3:46" ht="12.75">
      <c r="C179" s="2">
        <v>13008</v>
      </c>
      <c r="D179" s="2">
        <v>1</v>
      </c>
      <c r="E179" s="2">
        <v>0</v>
      </c>
      <c r="F179" s="2">
        <v>1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1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1</v>
      </c>
      <c r="AQ179" s="5">
        <v>12.5</v>
      </c>
      <c r="AR179" s="6">
        <v>353.2199360096214</v>
      </c>
      <c r="AS179" s="6">
        <v>7176.026628165407</v>
      </c>
      <c r="AT179" s="6">
        <v>1.9389245452857722</v>
      </c>
    </row>
    <row r="180" spans="3:46" ht="12.75">
      <c r="C180" s="2">
        <v>13009</v>
      </c>
      <c r="D180" s="2">
        <v>0</v>
      </c>
      <c r="E180" s="2">
        <v>0</v>
      </c>
      <c r="F180" s="2">
        <v>1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1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3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5">
        <v>12.2</v>
      </c>
      <c r="AR180" s="6">
        <v>339.34374001156544</v>
      </c>
      <c r="AS180" s="6">
        <v>4718.593329565903</v>
      </c>
      <c r="AT180" s="6">
        <v>1.938924545286227</v>
      </c>
    </row>
    <row r="181" spans="3:46" ht="12.75">
      <c r="C181" s="2">
        <v>13010</v>
      </c>
      <c r="D181" s="2">
        <v>0</v>
      </c>
      <c r="E181" s="2">
        <v>0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1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1</v>
      </c>
      <c r="AI181" s="2">
        <v>0</v>
      </c>
      <c r="AJ181" s="2">
        <v>1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3</v>
      </c>
      <c r="AQ181" s="5">
        <v>12.7</v>
      </c>
      <c r="AR181" s="6">
        <v>362.78455095509594</v>
      </c>
      <c r="AS181" s="6">
        <v>3058.670163388226</v>
      </c>
      <c r="AT181" s="6">
        <v>0.17164809790278923</v>
      </c>
    </row>
    <row r="182" spans="3:46" ht="12.75">
      <c r="C182" s="2">
        <v>13011</v>
      </c>
      <c r="D182" s="2">
        <v>1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1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1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1</v>
      </c>
      <c r="AQ182" s="5">
        <v>10.9</v>
      </c>
      <c r="AR182" s="6">
        <v>285.24404833290936</v>
      </c>
      <c r="AS182" s="6">
        <v>6437.0714961077165</v>
      </c>
      <c r="AT182" s="6">
        <v>0.13270239018493157</v>
      </c>
    </row>
    <row r="183" spans="3:46" ht="12.75">
      <c r="C183" s="2">
        <v>13012</v>
      </c>
      <c r="D183" s="2">
        <v>0</v>
      </c>
      <c r="E183" s="2">
        <v>1</v>
      </c>
      <c r="F183" s="2">
        <v>0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1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1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5">
        <v>11.3</v>
      </c>
      <c r="AR183" s="6">
        <v>300.9010793238219</v>
      </c>
      <c r="AS183" s="6">
        <v>7421.574855117315</v>
      </c>
      <c r="AT183" s="6">
        <v>1.938924545286227</v>
      </c>
    </row>
    <row r="184" spans="3:46" ht="12.75">
      <c r="C184" s="2">
        <v>13013</v>
      </c>
      <c r="D184" s="2">
        <v>0</v>
      </c>
      <c r="E184" s="2">
        <v>0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5">
        <v>11.5</v>
      </c>
      <c r="AR184" s="6">
        <v>309.0489856762302</v>
      </c>
      <c r="AS184" s="6">
        <v>8455.277462775279</v>
      </c>
      <c r="AT184" s="6">
        <v>1.9389245452857722</v>
      </c>
    </row>
    <row r="185" spans="3:46" ht="12.75">
      <c r="C185" s="2">
        <v>13014</v>
      </c>
      <c r="D185" s="2">
        <v>0</v>
      </c>
      <c r="E185" s="2">
        <v>0</v>
      </c>
      <c r="F185" s="2">
        <v>1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5">
        <v>10.3</v>
      </c>
      <c r="AR185" s="6">
        <v>263.27272012012645</v>
      </c>
      <c r="AS185" s="6">
        <v>1137.5249675778762</v>
      </c>
      <c r="AT185" s="6">
        <v>1.9389245452861132</v>
      </c>
    </row>
    <row r="186" spans="3:46" ht="12.75">
      <c r="C186" s="2">
        <v>13015</v>
      </c>
      <c r="D186" s="2">
        <v>0</v>
      </c>
      <c r="E186" s="2">
        <v>0</v>
      </c>
      <c r="F186" s="2">
        <v>1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1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1</v>
      </c>
      <c r="AQ186" s="5">
        <v>12.8</v>
      </c>
      <c r="AR186" s="6">
        <v>367.6635472644607</v>
      </c>
      <c r="AS186" s="6">
        <v>7124.069526443517</v>
      </c>
      <c r="AT186" s="6">
        <v>0.39657482816983247</v>
      </c>
    </row>
    <row r="187" spans="3:46" ht="12.75">
      <c r="C187" s="2">
        <v>13016</v>
      </c>
      <c r="D187" s="2">
        <v>2</v>
      </c>
      <c r="E187" s="2">
        <v>0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2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5">
        <v>12.5</v>
      </c>
      <c r="AR187" s="6">
        <v>353.2199360096214</v>
      </c>
      <c r="AS187" s="6">
        <v>6600.693483074788</v>
      </c>
      <c r="AT187" s="6">
        <v>1.938924545286227</v>
      </c>
    </row>
    <row r="188" spans="3:46" ht="12.75">
      <c r="C188" s="2">
        <v>13017</v>
      </c>
      <c r="D188" s="2">
        <v>0</v>
      </c>
      <c r="E188" s="2">
        <v>0</v>
      </c>
      <c r="F188" s="2">
        <v>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1</v>
      </c>
      <c r="AQ188" s="5">
        <v>12.4</v>
      </c>
      <c r="AR188" s="6">
        <v>348.5326103908396</v>
      </c>
      <c r="AS188" s="6">
        <v>7072.344548433163</v>
      </c>
      <c r="AT188" s="6">
        <v>1.9389245452857722</v>
      </c>
    </row>
    <row r="189" spans="3:46" ht="12.75">
      <c r="C189" s="2">
        <v>13018</v>
      </c>
      <c r="D189" s="2">
        <v>0</v>
      </c>
      <c r="E189" s="2">
        <v>1</v>
      </c>
      <c r="F189" s="2">
        <v>1</v>
      </c>
      <c r="G189" s="2">
        <v>1</v>
      </c>
      <c r="H189" s="2">
        <v>0</v>
      </c>
      <c r="I189" s="2">
        <v>0</v>
      </c>
      <c r="J189" s="2">
        <v>2</v>
      </c>
      <c r="K189" s="2">
        <v>0</v>
      </c>
      <c r="L189" s="2">
        <v>1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1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1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1</v>
      </c>
      <c r="AQ189" s="5">
        <v>11.9</v>
      </c>
      <c r="AR189" s="6">
        <v>249.67286867031842</v>
      </c>
      <c r="AS189" s="6">
        <v>3717.2262027476772</v>
      </c>
      <c r="AT189" s="6">
        <v>1.938924545286227</v>
      </c>
    </row>
    <row r="190" spans="3:46" ht="12.75">
      <c r="C190" s="2">
        <v>13019</v>
      </c>
      <c r="D190" s="2">
        <v>0</v>
      </c>
      <c r="E190" s="2">
        <v>0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1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5">
        <v>12.2</v>
      </c>
      <c r="AR190" s="6">
        <v>339.34374001156544</v>
      </c>
      <c r="AS190" s="6">
        <v>8283.520890687605</v>
      </c>
      <c r="AT190" s="6">
        <v>1.11537263081118</v>
      </c>
    </row>
    <row r="191" spans="3:46" ht="12.75">
      <c r="C191" s="2">
        <v>13020</v>
      </c>
      <c r="D191" s="2">
        <v>2</v>
      </c>
      <c r="E191" s="2">
        <v>1</v>
      </c>
      <c r="F191" s="2">
        <v>1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1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5">
        <v>13.3</v>
      </c>
      <c r="AR191" s="6">
        <v>295.1958122080172</v>
      </c>
      <c r="AS191" s="6">
        <v>590.1274979391982</v>
      </c>
      <c r="AT191" s="6">
        <v>1.9389245452861132</v>
      </c>
    </row>
    <row r="192" spans="3:46" ht="12.75">
      <c r="C192" s="2">
        <v>13021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2</v>
      </c>
      <c r="AQ192" s="5">
        <v>12</v>
      </c>
      <c r="AR192" s="6">
        <v>330.39712914066973</v>
      </c>
      <c r="AS192" s="6">
        <v>1384.7282392930263</v>
      </c>
      <c r="AT192" s="6">
        <v>1.9389245452861132</v>
      </c>
    </row>
    <row r="193" spans="3:46" ht="12.75">
      <c r="C193" s="2">
        <v>13022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2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5">
        <v>11.8</v>
      </c>
      <c r="AR193" s="6">
        <v>246.70373223477802</v>
      </c>
      <c r="AS193" s="6">
        <v>594.2823178974008</v>
      </c>
      <c r="AT193" s="6">
        <v>3.067493751529355</v>
      </c>
    </row>
    <row r="194" spans="3:46" ht="12.75">
      <c r="C194" s="2">
        <v>13023</v>
      </c>
      <c r="D194" s="2">
        <v>1</v>
      </c>
      <c r="E194" s="2">
        <v>1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5">
        <v>9.5</v>
      </c>
      <c r="AR194" s="6">
        <v>236.5873678691807</v>
      </c>
      <c r="AS194" s="6">
        <v>835.5265357011211</v>
      </c>
      <c r="AT194" s="6">
        <v>1.9389245452861132</v>
      </c>
    </row>
    <row r="195" spans="3:46" ht="12.75">
      <c r="C195" s="2">
        <v>13024</v>
      </c>
      <c r="D195" s="2">
        <v>0</v>
      </c>
      <c r="E195" s="2">
        <v>0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1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5">
        <v>11.9</v>
      </c>
      <c r="AR195" s="6">
        <v>326.0126684409463</v>
      </c>
      <c r="AS195" s="6">
        <v>5274.5372106756095</v>
      </c>
      <c r="AT195" s="6">
        <v>1.938924545286227</v>
      </c>
    </row>
    <row r="196" spans="3:46" ht="12.75">
      <c r="C196" s="2">
        <v>13025</v>
      </c>
      <c r="D196" s="2">
        <v>1</v>
      </c>
      <c r="E196" s="2">
        <v>0</v>
      </c>
      <c r="F196" s="2">
        <v>1</v>
      </c>
      <c r="G196" s="2">
        <v>1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1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5">
        <v>11.9</v>
      </c>
      <c r="AR196" s="6">
        <v>326.0126684409463</v>
      </c>
      <c r="AS196" s="6">
        <v>1295.1267234648326</v>
      </c>
      <c r="AT196" s="6">
        <v>1.9389245452859996</v>
      </c>
    </row>
    <row r="197" spans="3:46" ht="12.75">
      <c r="C197" s="2">
        <v>13026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5">
        <v>11.5</v>
      </c>
      <c r="AR197" s="6">
        <v>309.0489856762302</v>
      </c>
      <c r="AS197" s="6">
        <v>3834.5528139032326</v>
      </c>
      <c r="AT197" s="6">
        <v>1.938924545286227</v>
      </c>
    </row>
    <row r="198" spans="3:46" ht="12.75">
      <c r="C198" s="2">
        <v>13027</v>
      </c>
      <c r="D198" s="2">
        <v>0</v>
      </c>
      <c r="E198" s="2">
        <v>0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5">
        <v>9.3</v>
      </c>
      <c r="AR198" s="6">
        <v>230.34987217462958</v>
      </c>
      <c r="AS198" s="6">
        <v>5188.732796425276</v>
      </c>
      <c r="AT198" s="6">
        <v>1.938924545286227</v>
      </c>
    </row>
    <row r="199" spans="3:46" ht="12.75">
      <c r="C199" s="2">
        <v>13028</v>
      </c>
      <c r="D199" s="2">
        <v>0</v>
      </c>
      <c r="E199" s="2">
        <v>0</v>
      </c>
      <c r="F199" s="2">
        <v>1</v>
      </c>
      <c r="G199" s="2">
        <v>1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4</v>
      </c>
      <c r="AQ199" s="5">
        <v>12.7</v>
      </c>
      <c r="AR199" s="6">
        <v>274.7491788675952</v>
      </c>
      <c r="AS199" s="6">
        <v>1769.980774837288</v>
      </c>
      <c r="AT199" s="6">
        <v>0.00026477607821107085</v>
      </c>
    </row>
    <row r="200" spans="3:46" ht="12.75">
      <c r="C200" s="2">
        <v>13029</v>
      </c>
      <c r="D200" s="2">
        <v>0</v>
      </c>
      <c r="E200" s="2">
        <v>0</v>
      </c>
      <c r="F200" s="2">
        <v>1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2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5">
        <v>12</v>
      </c>
      <c r="AR200" s="6">
        <v>330.39712914066973</v>
      </c>
      <c r="AS200" s="6">
        <v>7528.370905060306</v>
      </c>
      <c r="AT200" s="6">
        <v>0.9837185049159416</v>
      </c>
    </row>
    <row r="201" spans="3:46" ht="12.75">
      <c r="C201" s="2">
        <v>13030</v>
      </c>
      <c r="D201" s="2">
        <v>1</v>
      </c>
      <c r="E201" s="2">
        <v>0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1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1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5">
        <v>12.3</v>
      </c>
      <c r="AR201" s="6">
        <v>343.90748687113705</v>
      </c>
      <c r="AS201" s="6">
        <v>6291.9614674675695</v>
      </c>
      <c r="AT201" s="6">
        <v>0.2694795394822904</v>
      </c>
    </row>
    <row r="202" spans="3:46" ht="12.75">
      <c r="C202" s="2">
        <v>13031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1</v>
      </c>
      <c r="AQ202" s="5">
        <v>10.7</v>
      </c>
      <c r="AR202" s="6">
        <v>216.28369144198493</v>
      </c>
      <c r="AS202" s="6">
        <v>1161.0367336734707</v>
      </c>
      <c r="AT202" s="6">
        <v>1.9389245452861132</v>
      </c>
    </row>
    <row r="203" spans="3:46" ht="13.5" thickBot="1">
      <c r="C203" s="2">
        <v>13032</v>
      </c>
      <c r="D203" s="2">
        <v>0</v>
      </c>
      <c r="E203" s="2">
        <v>0</v>
      </c>
      <c r="F203" s="2">
        <v>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1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5">
        <v>12.2</v>
      </c>
      <c r="AR203" s="6">
        <v>339.34374001156544</v>
      </c>
      <c r="AS203" s="6">
        <v>5217.238858075741</v>
      </c>
      <c r="AT203" s="6">
        <v>1.938924545286227</v>
      </c>
    </row>
    <row r="204" spans="3:46" ht="12.75">
      <c r="C204" s="10" t="s">
        <v>105</v>
      </c>
      <c r="D204" s="10">
        <f>SUM(D172:D203)</f>
        <v>14</v>
      </c>
      <c r="E204" s="10">
        <f aca="true" t="shared" si="18" ref="E204:AP204">SUM(E172:E203)</f>
        <v>6</v>
      </c>
      <c r="F204" s="10">
        <f t="shared" si="18"/>
        <v>25</v>
      </c>
      <c r="G204" s="10">
        <f t="shared" si="18"/>
        <v>7</v>
      </c>
      <c r="H204" s="10">
        <f t="shared" si="18"/>
        <v>0</v>
      </c>
      <c r="I204" s="10">
        <f t="shared" si="18"/>
        <v>0</v>
      </c>
      <c r="J204" s="10">
        <f t="shared" si="18"/>
        <v>2</v>
      </c>
      <c r="K204" s="10">
        <f t="shared" si="18"/>
        <v>0</v>
      </c>
      <c r="L204" s="10">
        <f t="shared" si="18"/>
        <v>1</v>
      </c>
      <c r="M204" s="10">
        <f t="shared" si="18"/>
        <v>0</v>
      </c>
      <c r="N204" s="10">
        <f t="shared" si="18"/>
        <v>8</v>
      </c>
      <c r="O204" s="10">
        <f t="shared" si="18"/>
        <v>0</v>
      </c>
      <c r="P204" s="10">
        <f t="shared" si="18"/>
        <v>0</v>
      </c>
      <c r="Q204" s="10">
        <f t="shared" si="18"/>
        <v>0</v>
      </c>
      <c r="R204" s="10">
        <f t="shared" si="18"/>
        <v>1</v>
      </c>
      <c r="S204" s="10">
        <f t="shared" si="18"/>
        <v>1</v>
      </c>
      <c r="T204" s="10">
        <f t="shared" si="18"/>
        <v>0</v>
      </c>
      <c r="U204" s="10">
        <f t="shared" si="18"/>
        <v>0</v>
      </c>
      <c r="V204" s="10">
        <f t="shared" si="18"/>
        <v>0</v>
      </c>
      <c r="W204" s="10">
        <f t="shared" si="18"/>
        <v>0</v>
      </c>
      <c r="X204" s="10">
        <f t="shared" si="18"/>
        <v>0</v>
      </c>
      <c r="Y204" s="10">
        <f t="shared" si="18"/>
        <v>0</v>
      </c>
      <c r="Z204" s="10">
        <f t="shared" si="18"/>
        <v>4</v>
      </c>
      <c r="AA204" s="10">
        <f t="shared" si="18"/>
        <v>0</v>
      </c>
      <c r="AB204" s="10">
        <f t="shared" si="18"/>
        <v>0</v>
      </c>
      <c r="AC204" s="10">
        <f t="shared" si="18"/>
        <v>0</v>
      </c>
      <c r="AD204" s="10">
        <f t="shared" si="18"/>
        <v>0</v>
      </c>
      <c r="AE204" s="10">
        <f t="shared" si="18"/>
        <v>1</v>
      </c>
      <c r="AF204" s="10">
        <f t="shared" si="18"/>
        <v>4</v>
      </c>
      <c r="AG204" s="10">
        <f t="shared" si="18"/>
        <v>0</v>
      </c>
      <c r="AH204" s="10">
        <f t="shared" si="18"/>
        <v>5</v>
      </c>
      <c r="AI204" s="10">
        <f t="shared" si="18"/>
        <v>3</v>
      </c>
      <c r="AJ204" s="10">
        <f t="shared" si="18"/>
        <v>8</v>
      </c>
      <c r="AK204" s="10">
        <f t="shared" si="18"/>
        <v>0</v>
      </c>
      <c r="AL204" s="10">
        <f t="shared" si="18"/>
        <v>0</v>
      </c>
      <c r="AM204" s="10">
        <f t="shared" si="18"/>
        <v>1</v>
      </c>
      <c r="AN204" s="10">
        <f t="shared" si="18"/>
        <v>0</v>
      </c>
      <c r="AO204" s="10">
        <f t="shared" si="18"/>
        <v>0</v>
      </c>
      <c r="AP204" s="10">
        <f t="shared" si="18"/>
        <v>20</v>
      </c>
      <c r="AQ204" s="11"/>
      <c r="AR204" s="12"/>
      <c r="AS204" s="26"/>
      <c r="AT204" s="26"/>
    </row>
    <row r="205" spans="3:46" ht="12.75">
      <c r="C205" s="2" t="s">
        <v>197</v>
      </c>
      <c r="D205" s="2">
        <f aca="true" t="shared" si="19" ref="D205:AP205">D204/32</f>
        <v>0.4375</v>
      </c>
      <c r="E205" s="2">
        <f t="shared" si="19"/>
        <v>0.1875</v>
      </c>
      <c r="F205" s="2">
        <f t="shared" si="19"/>
        <v>0.78125</v>
      </c>
      <c r="G205" s="2">
        <f t="shared" si="19"/>
        <v>0.21875</v>
      </c>
      <c r="H205" s="2">
        <f t="shared" si="19"/>
        <v>0</v>
      </c>
      <c r="I205" s="2">
        <f t="shared" si="19"/>
        <v>0</v>
      </c>
      <c r="J205" s="2">
        <f t="shared" si="19"/>
        <v>0.0625</v>
      </c>
      <c r="K205" s="2">
        <f t="shared" si="19"/>
        <v>0</v>
      </c>
      <c r="L205" s="2">
        <f t="shared" si="19"/>
        <v>0.03125</v>
      </c>
      <c r="M205" s="2">
        <f t="shared" si="19"/>
        <v>0</v>
      </c>
      <c r="N205" s="2">
        <f t="shared" si="19"/>
        <v>0.25</v>
      </c>
      <c r="O205" s="2">
        <f t="shared" si="19"/>
        <v>0</v>
      </c>
      <c r="P205" s="2">
        <f t="shared" si="19"/>
        <v>0</v>
      </c>
      <c r="Q205" s="2">
        <f t="shared" si="19"/>
        <v>0</v>
      </c>
      <c r="R205" s="2">
        <f t="shared" si="19"/>
        <v>0.03125</v>
      </c>
      <c r="S205" s="2">
        <f t="shared" si="19"/>
        <v>0.03125</v>
      </c>
      <c r="T205" s="2">
        <f t="shared" si="19"/>
        <v>0</v>
      </c>
      <c r="U205" s="2">
        <f t="shared" si="19"/>
        <v>0</v>
      </c>
      <c r="V205" s="2">
        <f t="shared" si="19"/>
        <v>0</v>
      </c>
      <c r="W205" s="2">
        <f t="shared" si="19"/>
        <v>0</v>
      </c>
      <c r="X205" s="2">
        <f t="shared" si="19"/>
        <v>0</v>
      </c>
      <c r="Y205" s="2">
        <f t="shared" si="19"/>
        <v>0</v>
      </c>
      <c r="Z205" s="2">
        <f t="shared" si="19"/>
        <v>0.125</v>
      </c>
      <c r="AA205" s="2">
        <f t="shared" si="19"/>
        <v>0</v>
      </c>
      <c r="AB205" s="2">
        <f t="shared" si="19"/>
        <v>0</v>
      </c>
      <c r="AC205" s="2">
        <f t="shared" si="19"/>
        <v>0</v>
      </c>
      <c r="AD205" s="2">
        <f t="shared" si="19"/>
        <v>0</v>
      </c>
      <c r="AE205" s="2">
        <f t="shared" si="19"/>
        <v>0.03125</v>
      </c>
      <c r="AF205" s="2">
        <f t="shared" si="19"/>
        <v>0.125</v>
      </c>
      <c r="AG205" s="2">
        <f t="shared" si="19"/>
        <v>0</v>
      </c>
      <c r="AH205" s="2">
        <f t="shared" si="19"/>
        <v>0.15625</v>
      </c>
      <c r="AI205" s="2">
        <f t="shared" si="19"/>
        <v>0.09375</v>
      </c>
      <c r="AJ205" s="2">
        <f t="shared" si="19"/>
        <v>0.25</v>
      </c>
      <c r="AK205" s="2">
        <f t="shared" si="19"/>
        <v>0</v>
      </c>
      <c r="AL205" s="2">
        <f t="shared" si="19"/>
        <v>0</v>
      </c>
      <c r="AM205" s="2">
        <f t="shared" si="19"/>
        <v>0.03125</v>
      </c>
      <c r="AN205" s="2">
        <f t="shared" si="19"/>
        <v>0</v>
      </c>
      <c r="AO205" s="2">
        <f t="shared" si="19"/>
        <v>0</v>
      </c>
      <c r="AP205" s="2">
        <f t="shared" si="19"/>
        <v>0.625</v>
      </c>
      <c r="AQ205" s="13"/>
      <c r="AR205" s="6"/>
      <c r="AT205" s="7"/>
    </row>
    <row r="206" spans="3:46" ht="12.75">
      <c r="C206" s="2" t="s">
        <v>108</v>
      </c>
      <c r="D206" s="2">
        <v>9</v>
      </c>
      <c r="E206" s="2">
        <v>6</v>
      </c>
      <c r="F206" s="2">
        <v>25</v>
      </c>
      <c r="G206" s="2">
        <v>7</v>
      </c>
      <c r="H206" s="2">
        <v>0</v>
      </c>
      <c r="I206" s="2">
        <v>0</v>
      </c>
      <c r="J206" s="2">
        <v>1</v>
      </c>
      <c r="K206" s="2">
        <v>0</v>
      </c>
      <c r="L206" s="2">
        <v>1</v>
      </c>
      <c r="M206" s="2">
        <v>0</v>
      </c>
      <c r="N206" s="2">
        <v>6</v>
      </c>
      <c r="O206" s="2">
        <v>0</v>
      </c>
      <c r="P206" s="2">
        <v>0</v>
      </c>
      <c r="Q206" s="2">
        <v>0</v>
      </c>
      <c r="R206" s="2">
        <v>1</v>
      </c>
      <c r="S206" s="2">
        <v>1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3</v>
      </c>
      <c r="AA206" s="2">
        <v>0</v>
      </c>
      <c r="AB206" s="2">
        <v>0</v>
      </c>
      <c r="AC206" s="2">
        <v>0</v>
      </c>
      <c r="AD206" s="2">
        <v>0</v>
      </c>
      <c r="AE206" s="2">
        <v>1</v>
      </c>
      <c r="AF206" s="2">
        <v>2</v>
      </c>
      <c r="AG206" s="2">
        <v>0</v>
      </c>
      <c r="AH206" s="2">
        <v>5</v>
      </c>
      <c r="AI206" s="2">
        <v>2</v>
      </c>
      <c r="AJ206" s="2">
        <v>6</v>
      </c>
      <c r="AK206" s="2">
        <v>0</v>
      </c>
      <c r="AL206" s="2">
        <v>0</v>
      </c>
      <c r="AM206" s="2">
        <v>1</v>
      </c>
      <c r="AN206" s="2">
        <v>0</v>
      </c>
      <c r="AO206" s="2">
        <v>0</v>
      </c>
      <c r="AP206" s="2">
        <v>12</v>
      </c>
      <c r="AQ206" s="5"/>
      <c r="AR206" s="6"/>
      <c r="AT206" s="7"/>
    </row>
    <row r="207" spans="3:46" ht="12.75">
      <c r="C207" s="2" t="s">
        <v>198</v>
      </c>
      <c r="D207" s="2">
        <f>(D206/32)*100</f>
        <v>28.125</v>
      </c>
      <c r="E207" s="2">
        <f aca="true" t="shared" si="20" ref="E207:J207">(E206/32)*100</f>
        <v>18.75</v>
      </c>
      <c r="F207" s="2">
        <f t="shared" si="20"/>
        <v>78.125</v>
      </c>
      <c r="G207" s="2">
        <f t="shared" si="20"/>
        <v>21.875</v>
      </c>
      <c r="H207" s="2">
        <f t="shared" si="20"/>
        <v>0</v>
      </c>
      <c r="I207" s="2">
        <f t="shared" si="20"/>
        <v>0</v>
      </c>
      <c r="J207" s="2">
        <f t="shared" si="20"/>
        <v>3.125</v>
      </c>
      <c r="K207" s="2">
        <f aca="true" t="shared" si="21" ref="K207:AP207">(K206/32)*100</f>
        <v>0</v>
      </c>
      <c r="L207" s="2">
        <f t="shared" si="21"/>
        <v>3.125</v>
      </c>
      <c r="M207" s="2">
        <f t="shared" si="21"/>
        <v>0</v>
      </c>
      <c r="N207" s="2">
        <f t="shared" si="21"/>
        <v>18.75</v>
      </c>
      <c r="O207" s="2">
        <f t="shared" si="21"/>
        <v>0</v>
      </c>
      <c r="P207" s="2">
        <f t="shared" si="21"/>
        <v>0</v>
      </c>
      <c r="Q207" s="2">
        <f t="shared" si="21"/>
        <v>0</v>
      </c>
      <c r="R207" s="2">
        <f t="shared" si="21"/>
        <v>3.125</v>
      </c>
      <c r="S207" s="2">
        <f t="shared" si="21"/>
        <v>3.125</v>
      </c>
      <c r="T207" s="2">
        <f t="shared" si="21"/>
        <v>0</v>
      </c>
      <c r="U207" s="2">
        <f t="shared" si="21"/>
        <v>0</v>
      </c>
      <c r="V207" s="2">
        <f t="shared" si="21"/>
        <v>0</v>
      </c>
      <c r="W207" s="2">
        <f t="shared" si="21"/>
        <v>0</v>
      </c>
      <c r="X207" s="2">
        <f t="shared" si="21"/>
        <v>0</v>
      </c>
      <c r="Y207" s="2">
        <f t="shared" si="21"/>
        <v>0</v>
      </c>
      <c r="Z207" s="2">
        <f t="shared" si="21"/>
        <v>9.375</v>
      </c>
      <c r="AA207" s="2">
        <f t="shared" si="21"/>
        <v>0</v>
      </c>
      <c r="AB207" s="2">
        <f t="shared" si="21"/>
        <v>0</v>
      </c>
      <c r="AC207" s="2">
        <f t="shared" si="21"/>
        <v>0</v>
      </c>
      <c r="AD207" s="2">
        <f t="shared" si="21"/>
        <v>0</v>
      </c>
      <c r="AE207" s="2">
        <f t="shared" si="21"/>
        <v>3.125</v>
      </c>
      <c r="AF207" s="2">
        <f t="shared" si="21"/>
        <v>6.25</v>
      </c>
      <c r="AG207" s="2">
        <f t="shared" si="21"/>
        <v>0</v>
      </c>
      <c r="AH207" s="2">
        <f t="shared" si="21"/>
        <v>15.625</v>
      </c>
      <c r="AI207" s="2">
        <f t="shared" si="21"/>
        <v>6.25</v>
      </c>
      <c r="AJ207" s="2">
        <f t="shared" si="21"/>
        <v>18.75</v>
      </c>
      <c r="AK207" s="2">
        <f t="shared" si="21"/>
        <v>0</v>
      </c>
      <c r="AL207" s="2">
        <f t="shared" si="21"/>
        <v>0</v>
      </c>
      <c r="AM207" s="2">
        <f t="shared" si="21"/>
        <v>3.125</v>
      </c>
      <c r="AN207" s="2">
        <f t="shared" si="21"/>
        <v>0</v>
      </c>
      <c r="AO207" s="2">
        <f t="shared" si="21"/>
        <v>0</v>
      </c>
      <c r="AP207" s="2">
        <f t="shared" si="21"/>
        <v>37.5</v>
      </c>
      <c r="AQ207" s="5"/>
      <c r="AR207" s="6"/>
      <c r="AT207" s="7"/>
    </row>
    <row r="209" spans="1:46" s="4" customFormat="1" ht="15.75">
      <c r="A209" s="3" t="s">
        <v>107</v>
      </c>
      <c r="B209" s="4" t="s">
        <v>119</v>
      </c>
      <c r="C209" s="4" t="s">
        <v>194</v>
      </c>
      <c r="D209" s="4" t="s">
        <v>1</v>
      </c>
      <c r="E209" s="4" t="s">
        <v>1</v>
      </c>
      <c r="F209" s="4" t="s">
        <v>1</v>
      </c>
      <c r="G209" s="4" t="s">
        <v>1</v>
      </c>
      <c r="H209" s="4" t="s">
        <v>1</v>
      </c>
      <c r="I209" s="4" t="s">
        <v>2</v>
      </c>
      <c r="J209" s="4" t="s">
        <v>3</v>
      </c>
      <c r="K209" s="4" t="s">
        <v>3</v>
      </c>
      <c r="L209" s="4" t="s">
        <v>3</v>
      </c>
      <c r="M209" s="4" t="s">
        <v>3</v>
      </c>
      <c r="N209" s="4" t="s">
        <v>3</v>
      </c>
      <c r="O209" s="4" t="s">
        <v>4</v>
      </c>
      <c r="P209" s="4" t="s">
        <v>5</v>
      </c>
      <c r="Q209" s="4" t="s">
        <v>5</v>
      </c>
      <c r="R209" s="4" t="s">
        <v>5</v>
      </c>
      <c r="S209" s="4" t="s">
        <v>5</v>
      </c>
      <c r="T209" s="4" t="s">
        <v>5</v>
      </c>
      <c r="U209" s="4" t="s">
        <v>5</v>
      </c>
      <c r="V209" s="4" t="s">
        <v>5</v>
      </c>
      <c r="W209" s="4" t="s">
        <v>5</v>
      </c>
      <c r="X209" s="4" t="s">
        <v>5</v>
      </c>
      <c r="Y209" s="4" t="s">
        <v>5</v>
      </c>
      <c r="Z209" s="4" t="s">
        <v>5</v>
      </c>
      <c r="AA209" s="4" t="s">
        <v>5</v>
      </c>
      <c r="AB209" s="4" t="s">
        <v>5</v>
      </c>
      <c r="AC209" s="4" t="s">
        <v>5</v>
      </c>
      <c r="AD209" s="4" t="s">
        <v>5</v>
      </c>
      <c r="AE209" s="4" t="s">
        <v>5</v>
      </c>
      <c r="AF209" s="4" t="s">
        <v>5</v>
      </c>
      <c r="AG209" s="4" t="s">
        <v>6</v>
      </c>
      <c r="AH209" s="4" t="s">
        <v>7</v>
      </c>
      <c r="AI209" s="4" t="s">
        <v>8</v>
      </c>
      <c r="AJ209" s="4" t="s">
        <v>9</v>
      </c>
      <c r="AK209" s="4" t="s">
        <v>9</v>
      </c>
      <c r="AL209" s="4" t="s">
        <v>9</v>
      </c>
      <c r="AM209" s="4" t="s">
        <v>9</v>
      </c>
      <c r="AN209" s="4" t="s">
        <v>9</v>
      </c>
      <c r="AO209" s="4" t="s">
        <v>9</v>
      </c>
      <c r="AP209" s="4" t="s">
        <v>10</v>
      </c>
      <c r="AQ209" s="5" t="s">
        <v>190</v>
      </c>
      <c r="AR209" s="6" t="s">
        <v>204</v>
      </c>
      <c r="AS209" s="7" t="s">
        <v>11</v>
      </c>
      <c r="AT209" s="7" t="s">
        <v>12</v>
      </c>
    </row>
    <row r="210" spans="1:46" s="4" customFormat="1" ht="12.75">
      <c r="A210" s="4" t="s">
        <v>192</v>
      </c>
      <c r="B210" s="4" t="s">
        <v>14</v>
      </c>
      <c r="C210" s="4" t="s">
        <v>195</v>
      </c>
      <c r="D210" s="4" t="s">
        <v>15</v>
      </c>
      <c r="E210" s="4" t="s">
        <v>16</v>
      </c>
      <c r="F210" s="4" t="s">
        <v>17</v>
      </c>
      <c r="G210" s="4" t="s">
        <v>18</v>
      </c>
      <c r="H210" s="4" t="s">
        <v>19</v>
      </c>
      <c r="I210" s="4" t="s">
        <v>20</v>
      </c>
      <c r="J210" s="4" t="s">
        <v>21</v>
      </c>
      <c r="K210" s="4" t="s">
        <v>22</v>
      </c>
      <c r="L210" s="4" t="s">
        <v>23</v>
      </c>
      <c r="M210" s="4" t="s">
        <v>24</v>
      </c>
      <c r="N210" s="4" t="s">
        <v>25</v>
      </c>
      <c r="O210" s="4" t="s">
        <v>4</v>
      </c>
      <c r="P210" s="4" t="s">
        <v>26</v>
      </c>
      <c r="Q210" s="4" t="s">
        <v>27</v>
      </c>
      <c r="R210" s="4" t="s">
        <v>28</v>
      </c>
      <c r="S210" s="4" t="s">
        <v>29</v>
      </c>
      <c r="T210" s="4" t="s">
        <v>30</v>
      </c>
      <c r="U210" s="4" t="s">
        <v>31</v>
      </c>
      <c r="V210" s="4" t="s">
        <v>32</v>
      </c>
      <c r="W210" s="4" t="s">
        <v>33</v>
      </c>
      <c r="X210" s="4" t="s">
        <v>34</v>
      </c>
      <c r="Y210" s="4" t="s">
        <v>35</v>
      </c>
      <c r="Z210" s="4" t="s">
        <v>36</v>
      </c>
      <c r="AA210" s="4" t="s">
        <v>37</v>
      </c>
      <c r="AB210" s="4" t="s">
        <v>38</v>
      </c>
      <c r="AC210" s="4" t="s">
        <v>39</v>
      </c>
      <c r="AD210" s="4" t="s">
        <v>40</v>
      </c>
      <c r="AE210" s="4" t="s">
        <v>41</v>
      </c>
      <c r="AF210" s="4" t="s">
        <v>42</v>
      </c>
      <c r="AG210" s="4" t="s">
        <v>6</v>
      </c>
      <c r="AH210" s="4" t="s">
        <v>43</v>
      </c>
      <c r="AI210" s="4" t="s">
        <v>8</v>
      </c>
      <c r="AJ210" s="4" t="s">
        <v>44</v>
      </c>
      <c r="AK210" s="4" t="s">
        <v>45</v>
      </c>
      <c r="AL210" s="4" t="s">
        <v>46</v>
      </c>
      <c r="AM210" s="4" t="s">
        <v>47</v>
      </c>
      <c r="AN210" s="4" t="s">
        <v>48</v>
      </c>
      <c r="AO210" s="4" t="s">
        <v>49</v>
      </c>
      <c r="AP210" s="4" t="s">
        <v>50</v>
      </c>
      <c r="AQ210" s="5" t="s">
        <v>191</v>
      </c>
      <c r="AR210" s="6" t="s">
        <v>202</v>
      </c>
      <c r="AS210" s="7" t="s">
        <v>51</v>
      </c>
      <c r="AT210" s="7" t="s">
        <v>52</v>
      </c>
    </row>
    <row r="211" spans="2:46" ht="12.75">
      <c r="B211" s="2">
        <v>25</v>
      </c>
      <c r="C211" s="2" t="s">
        <v>196</v>
      </c>
      <c r="D211" s="1" t="s">
        <v>53</v>
      </c>
      <c r="E211" s="1" t="s">
        <v>16</v>
      </c>
      <c r="F211" s="1" t="s">
        <v>118</v>
      </c>
      <c r="G211" s="1" t="s">
        <v>54</v>
      </c>
      <c r="H211" s="1" t="s">
        <v>55</v>
      </c>
      <c r="I211" s="1" t="s">
        <v>20</v>
      </c>
      <c r="J211" s="1" t="s">
        <v>56</v>
      </c>
      <c r="K211" s="1" t="s">
        <v>57</v>
      </c>
      <c r="L211" s="1" t="s">
        <v>58</v>
      </c>
      <c r="M211" s="1" t="s">
        <v>59</v>
      </c>
      <c r="N211" s="1" t="s">
        <v>109</v>
      </c>
      <c r="O211" s="1" t="s">
        <v>60</v>
      </c>
      <c r="P211" s="1" t="s">
        <v>61</v>
      </c>
      <c r="Q211" s="1" t="s">
        <v>62</v>
      </c>
      <c r="R211" s="1" t="s">
        <v>110</v>
      </c>
      <c r="S211" s="1" t="s">
        <v>63</v>
      </c>
      <c r="T211" s="1" t="s">
        <v>64</v>
      </c>
      <c r="U211" s="1" t="s">
        <v>65</v>
      </c>
      <c r="V211" s="1" t="s">
        <v>66</v>
      </c>
      <c r="W211" s="1" t="s">
        <v>67</v>
      </c>
      <c r="X211" s="1" t="s">
        <v>68</v>
      </c>
      <c r="Y211" s="1" t="s">
        <v>69</v>
      </c>
      <c r="Z211" s="1" t="s">
        <v>70</v>
      </c>
      <c r="AA211" s="1" t="s">
        <v>71</v>
      </c>
      <c r="AB211" s="1" t="s">
        <v>111</v>
      </c>
      <c r="AC211" s="1" t="s">
        <v>72</v>
      </c>
      <c r="AD211" s="1" t="s">
        <v>73</v>
      </c>
      <c r="AE211" s="1" t="s">
        <v>74</v>
      </c>
      <c r="AF211" s="1" t="s">
        <v>112</v>
      </c>
      <c r="AG211" s="1" t="s">
        <v>114</v>
      </c>
      <c r="AH211" s="1" t="s">
        <v>113</v>
      </c>
      <c r="AI211" s="1" t="s">
        <v>114</v>
      </c>
      <c r="AJ211" s="1" t="s">
        <v>114</v>
      </c>
      <c r="AK211" s="1" t="s">
        <v>114</v>
      </c>
      <c r="AL211" s="1" t="s">
        <v>114</v>
      </c>
      <c r="AM211" s="1" t="s">
        <v>114</v>
      </c>
      <c r="AN211" s="1" t="s">
        <v>114</v>
      </c>
      <c r="AO211" s="1" t="s">
        <v>114</v>
      </c>
      <c r="AP211" s="1" t="s">
        <v>114</v>
      </c>
      <c r="AQ211" s="5" t="s">
        <v>199</v>
      </c>
      <c r="AR211" s="6" t="s">
        <v>201</v>
      </c>
      <c r="AS211" s="6"/>
      <c r="AT211" s="7"/>
    </row>
    <row r="212" spans="3:49" ht="12.75">
      <c r="C212" s="2">
        <v>32501</v>
      </c>
      <c r="D212" s="2">
        <v>0</v>
      </c>
      <c r="E212" s="2">
        <v>0</v>
      </c>
      <c r="F212" s="2">
        <v>1</v>
      </c>
      <c r="G212" s="2">
        <v>1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1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1</v>
      </c>
      <c r="AQ212" s="13">
        <v>9.6</v>
      </c>
      <c r="AR212" s="6">
        <v>189.61462301370617</v>
      </c>
      <c r="AS212" s="18" t="s">
        <v>203</v>
      </c>
      <c r="AT212" s="18" t="s">
        <v>203</v>
      </c>
      <c r="AW212" s="14"/>
    </row>
    <row r="213" spans="3:49" ht="12.75">
      <c r="C213" s="2">
        <v>32502</v>
      </c>
      <c r="D213" s="2">
        <v>1</v>
      </c>
      <c r="E213" s="2">
        <v>0</v>
      </c>
      <c r="F213" s="2">
        <v>1</v>
      </c>
      <c r="G213" s="2">
        <v>1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1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1</v>
      </c>
      <c r="AQ213" s="13">
        <v>9.4</v>
      </c>
      <c r="AR213" s="6">
        <v>233.44778848127442</v>
      </c>
      <c r="AS213" s="18" t="s">
        <v>203</v>
      </c>
      <c r="AT213" s="18" t="s">
        <v>203</v>
      </c>
      <c r="AW213" s="14"/>
    </row>
    <row r="214" spans="1:52" s="16" customFormat="1" ht="12.75">
      <c r="A214" s="32"/>
      <c r="B214" s="2"/>
      <c r="C214" s="16">
        <v>32503</v>
      </c>
      <c r="D214" s="2">
        <v>0</v>
      </c>
      <c r="E214" s="16">
        <v>0</v>
      </c>
      <c r="F214" s="16">
        <v>0</v>
      </c>
      <c r="G214" s="16">
        <v>0</v>
      </c>
      <c r="H214" s="2">
        <v>0</v>
      </c>
      <c r="I214" s="2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3">
        <v>9.3</v>
      </c>
      <c r="AR214" s="6">
        <v>182.92999919278606</v>
      </c>
      <c r="AS214" s="18" t="s">
        <v>203</v>
      </c>
      <c r="AT214" s="18" t="s">
        <v>203</v>
      </c>
      <c r="AW214" s="33"/>
      <c r="AX214" s="34"/>
      <c r="AY214" s="35"/>
      <c r="AZ214" s="35"/>
    </row>
    <row r="215" spans="2:52" s="16" customFormat="1" ht="12.75">
      <c r="B215" s="2"/>
      <c r="C215" s="16">
        <v>32504</v>
      </c>
      <c r="D215" s="2">
        <v>0</v>
      </c>
      <c r="E215" s="2">
        <v>1</v>
      </c>
      <c r="F215" s="2">
        <v>0</v>
      </c>
      <c r="G215" s="2">
        <v>1</v>
      </c>
      <c r="H215" s="2">
        <v>0</v>
      </c>
      <c r="I215" s="2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1</v>
      </c>
      <c r="AQ215" s="13">
        <v>7.9</v>
      </c>
      <c r="AR215" s="6">
        <v>191.05699230293206</v>
      </c>
      <c r="AS215" s="18" t="s">
        <v>203</v>
      </c>
      <c r="AT215" s="18" t="s">
        <v>203</v>
      </c>
      <c r="AW215" s="33"/>
      <c r="AX215" s="34"/>
      <c r="AY215" s="35"/>
      <c r="AZ215" s="35"/>
    </row>
    <row r="216" spans="3:51" ht="12.75">
      <c r="C216" s="2">
        <v>32505</v>
      </c>
      <c r="D216" s="2">
        <v>0</v>
      </c>
      <c r="E216" s="2">
        <v>0</v>
      </c>
      <c r="F216" s="2">
        <v>1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1</v>
      </c>
      <c r="AG216" s="2">
        <v>0</v>
      </c>
      <c r="AH216" s="2">
        <v>1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1</v>
      </c>
      <c r="AQ216" s="13">
        <v>8</v>
      </c>
      <c r="AR216" s="6">
        <v>193.62646875354216</v>
      </c>
      <c r="AS216" s="18" t="s">
        <v>203</v>
      </c>
      <c r="AT216" s="18" t="s">
        <v>203</v>
      </c>
      <c r="AW216" s="14"/>
      <c r="AY216" s="36"/>
    </row>
    <row r="217" spans="3:49" ht="12.75">
      <c r="C217" s="2">
        <v>32506</v>
      </c>
      <c r="D217" s="2">
        <v>0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  <c r="J217" s="2">
        <v>1</v>
      </c>
      <c r="K217" s="2">
        <v>0</v>
      </c>
      <c r="L217" s="2">
        <v>0</v>
      </c>
      <c r="M217" s="2">
        <v>0</v>
      </c>
      <c r="N217" s="2">
        <v>0</v>
      </c>
      <c r="O217" s="2">
        <v>1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2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13">
        <v>11.6</v>
      </c>
      <c r="AR217" s="6">
        <v>240.8709673252389</v>
      </c>
      <c r="AS217" s="18" t="s">
        <v>203</v>
      </c>
      <c r="AT217" s="18" t="s">
        <v>203</v>
      </c>
      <c r="AW217" s="14"/>
    </row>
    <row r="218" spans="3:49" ht="12.75">
      <c r="C218" s="2">
        <v>32507</v>
      </c>
      <c r="D218" s="2">
        <v>0</v>
      </c>
      <c r="E218" s="2">
        <v>0</v>
      </c>
      <c r="F218" s="2">
        <v>0</v>
      </c>
      <c r="G218" s="2">
        <v>1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2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13">
        <v>7.9</v>
      </c>
      <c r="AR218" s="6">
        <v>191.05699230293206</v>
      </c>
      <c r="AS218" s="18" t="s">
        <v>203</v>
      </c>
      <c r="AT218" s="18" t="s">
        <v>203</v>
      </c>
      <c r="AW218" s="14"/>
    </row>
    <row r="219" spans="3:49" ht="12.75">
      <c r="C219" s="2">
        <v>32508</v>
      </c>
      <c r="D219" s="2">
        <v>0</v>
      </c>
      <c r="E219" s="2">
        <v>0</v>
      </c>
      <c r="F219" s="2">
        <v>1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1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1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13">
        <v>8.9</v>
      </c>
      <c r="AR219" s="6">
        <v>218.36388962017827</v>
      </c>
      <c r="AS219" s="18" t="s">
        <v>203</v>
      </c>
      <c r="AT219" s="18" t="s">
        <v>203</v>
      </c>
      <c r="AW219" s="14"/>
    </row>
    <row r="220" spans="3:49" ht="12.75">
      <c r="C220" s="2">
        <v>32509</v>
      </c>
      <c r="D220" s="2">
        <v>0</v>
      </c>
      <c r="E220" s="2">
        <v>1</v>
      </c>
      <c r="F220" s="2">
        <v>1</v>
      </c>
      <c r="G220" s="2">
        <v>1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1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2</v>
      </c>
      <c r="AG220" s="2">
        <v>0</v>
      </c>
      <c r="AH220" s="2">
        <v>2</v>
      </c>
      <c r="AI220" s="2">
        <v>0</v>
      </c>
      <c r="AJ220" s="2">
        <v>1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13">
        <v>9.6</v>
      </c>
      <c r="AR220" s="6">
        <v>189.61462301370617</v>
      </c>
      <c r="AS220" s="18" t="s">
        <v>203</v>
      </c>
      <c r="AT220" s="18" t="s">
        <v>203</v>
      </c>
      <c r="AW220" s="14"/>
    </row>
    <row r="221" spans="3:49" ht="12.75">
      <c r="C221" s="2">
        <v>32510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1</v>
      </c>
      <c r="O221" s="2">
        <v>0</v>
      </c>
      <c r="P221" s="2">
        <v>1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1</v>
      </c>
      <c r="AQ221" s="13">
        <v>8.2</v>
      </c>
      <c r="AR221" s="6">
        <v>160.3736398411795</v>
      </c>
      <c r="AS221" s="18" t="s">
        <v>203</v>
      </c>
      <c r="AT221" s="18" t="s">
        <v>203</v>
      </c>
      <c r="AW221" s="14"/>
    </row>
    <row r="222" spans="3:49" ht="12.75">
      <c r="C222" s="2">
        <v>32511</v>
      </c>
      <c r="D222" s="2">
        <v>0</v>
      </c>
      <c r="E222" s="2">
        <v>1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1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1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13">
        <v>12.4</v>
      </c>
      <c r="AR222" s="6">
        <v>265.06324390832884</v>
      </c>
      <c r="AS222" s="18" t="s">
        <v>203</v>
      </c>
      <c r="AT222" s="18" t="s">
        <v>203</v>
      </c>
      <c r="AW222" s="14"/>
    </row>
    <row r="223" spans="3:49" ht="12.75">
      <c r="C223" s="2">
        <v>32512</v>
      </c>
      <c r="D223" s="2">
        <v>0</v>
      </c>
      <c r="E223" s="2">
        <v>0</v>
      </c>
      <c r="F223" s="2">
        <v>0</v>
      </c>
      <c r="G223" s="2">
        <v>1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1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1</v>
      </c>
      <c r="AG223" s="2">
        <v>0</v>
      </c>
      <c r="AH223" s="2">
        <v>2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13">
        <v>10</v>
      </c>
      <c r="AR223" s="6">
        <v>198.908962847065</v>
      </c>
      <c r="AS223" s="18" t="s">
        <v>203</v>
      </c>
      <c r="AT223" s="18" t="s">
        <v>203</v>
      </c>
      <c r="AW223" s="14"/>
    </row>
    <row r="224" spans="3:49" ht="12.75">
      <c r="C224" s="2">
        <v>32513</v>
      </c>
      <c r="D224" s="2">
        <v>0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13">
        <v>9.9</v>
      </c>
      <c r="AR224" s="6">
        <v>196.54351620446397</v>
      </c>
      <c r="AS224" s="18" t="s">
        <v>203</v>
      </c>
      <c r="AT224" s="18" t="s">
        <v>203</v>
      </c>
      <c r="AW224" s="14"/>
    </row>
    <row r="225" spans="3:52" ht="12.75">
      <c r="C225" s="2">
        <v>32514</v>
      </c>
      <c r="D225" s="2">
        <v>0</v>
      </c>
      <c r="E225" s="2">
        <v>0</v>
      </c>
      <c r="F225" s="2">
        <v>1</v>
      </c>
      <c r="G225" s="2">
        <v>1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1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13">
        <v>8.5</v>
      </c>
      <c r="AR225" s="6">
        <v>207.00158346041877</v>
      </c>
      <c r="AS225" s="18" t="s">
        <v>203</v>
      </c>
      <c r="AT225" s="18" t="s">
        <v>203</v>
      </c>
      <c r="AW225" s="14"/>
      <c r="AZ225" s="37"/>
    </row>
    <row r="226" spans="3:52" ht="12.75">
      <c r="C226" s="2">
        <v>32515</v>
      </c>
      <c r="D226" s="2">
        <v>0</v>
      </c>
      <c r="E226" s="2">
        <v>0</v>
      </c>
      <c r="F226" s="2">
        <v>1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13">
        <v>8.5</v>
      </c>
      <c r="AR226" s="6">
        <v>207.00158346041877</v>
      </c>
      <c r="AS226" s="18" t="s">
        <v>203</v>
      </c>
      <c r="AT226" s="18" t="s">
        <v>203</v>
      </c>
      <c r="AW226" s="14"/>
      <c r="AZ226" s="37"/>
    </row>
    <row r="227" spans="3:52" ht="12.75">
      <c r="C227" s="2">
        <v>32516</v>
      </c>
      <c r="D227" s="2">
        <v>0</v>
      </c>
      <c r="E227" s="2">
        <v>0</v>
      </c>
      <c r="F227" s="2">
        <v>1</v>
      </c>
      <c r="G227" s="2">
        <v>1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13">
        <v>9.4</v>
      </c>
      <c r="AR227" s="6">
        <v>185.1316040117994</v>
      </c>
      <c r="AS227" s="18" t="s">
        <v>203</v>
      </c>
      <c r="AT227" s="18" t="s">
        <v>203</v>
      </c>
      <c r="AW227" s="14"/>
      <c r="AZ227" s="37"/>
    </row>
    <row r="228" spans="3:52" ht="12.75">
      <c r="C228" s="2">
        <v>32517</v>
      </c>
      <c r="D228" s="2">
        <v>1</v>
      </c>
      <c r="E228" s="2">
        <v>0</v>
      </c>
      <c r="F228" s="2">
        <v>1</v>
      </c>
      <c r="G228" s="2">
        <v>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5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2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2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13">
        <v>11.2</v>
      </c>
      <c r="AR228" s="6">
        <v>229.6158856322539</v>
      </c>
      <c r="AS228" s="18" t="s">
        <v>203</v>
      </c>
      <c r="AT228" s="18" t="s">
        <v>203</v>
      </c>
      <c r="AW228" s="14"/>
      <c r="AZ228" s="37"/>
    </row>
    <row r="229" spans="3:52" ht="12.75">
      <c r="C229" s="2">
        <v>32518</v>
      </c>
      <c r="D229" s="2">
        <v>0</v>
      </c>
      <c r="E229" s="2">
        <v>0</v>
      </c>
      <c r="F229" s="2">
        <v>1</v>
      </c>
      <c r="G229" s="2">
        <v>1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13">
        <v>9.4</v>
      </c>
      <c r="AR229" s="6">
        <v>185.1316040117994</v>
      </c>
      <c r="AS229" s="18" t="s">
        <v>203</v>
      </c>
      <c r="AT229" s="18" t="s">
        <v>203</v>
      </c>
      <c r="AW229" s="14"/>
      <c r="AZ229" s="37"/>
    </row>
    <row r="230" spans="3:52" ht="12.75">
      <c r="C230" s="2">
        <v>32519</v>
      </c>
      <c r="D230" s="2">
        <v>0</v>
      </c>
      <c r="E230" s="2">
        <v>0</v>
      </c>
      <c r="F230" s="2">
        <v>1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13">
        <v>8.3</v>
      </c>
      <c r="AR230" s="6">
        <v>162.30377366217715</v>
      </c>
      <c r="AS230" s="18" t="s">
        <v>203</v>
      </c>
      <c r="AT230" s="18" t="s">
        <v>203</v>
      </c>
      <c r="AW230" s="14"/>
      <c r="AZ230" s="37"/>
    </row>
    <row r="231" spans="3:52" ht="12.75">
      <c r="C231" s="2">
        <v>32520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13">
        <v>7.7</v>
      </c>
      <c r="AR231" s="6">
        <v>186.01987989225432</v>
      </c>
      <c r="AS231" s="18" t="s">
        <v>203</v>
      </c>
      <c r="AT231" s="18" t="s">
        <v>203</v>
      </c>
      <c r="AW231" s="14"/>
      <c r="AZ231" s="37"/>
    </row>
    <row r="232" spans="3:52" ht="12.75">
      <c r="C232" s="2">
        <v>32521</v>
      </c>
      <c r="D232" s="2">
        <v>0</v>
      </c>
      <c r="E232" s="2">
        <v>0</v>
      </c>
      <c r="F232" s="2">
        <v>1</v>
      </c>
      <c r="G232" s="2">
        <v>1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1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13">
        <v>8.5</v>
      </c>
      <c r="AR232" s="6">
        <v>166.23400969773996</v>
      </c>
      <c r="AS232" s="18" t="s">
        <v>203</v>
      </c>
      <c r="AT232" s="18" t="s">
        <v>203</v>
      </c>
      <c r="AW232" s="14"/>
      <c r="AZ232" s="37"/>
    </row>
    <row r="233" spans="3:52" ht="12.75">
      <c r="C233" s="2">
        <v>32522</v>
      </c>
      <c r="D233" s="2">
        <v>0</v>
      </c>
      <c r="E233" s="2">
        <v>0</v>
      </c>
      <c r="F233" s="2">
        <v>1</v>
      </c>
      <c r="G233" s="2">
        <v>1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1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3</v>
      </c>
      <c r="AQ233" s="13">
        <v>8.1</v>
      </c>
      <c r="AR233" s="6">
        <v>196.23050143342533</v>
      </c>
      <c r="AS233" s="18" t="s">
        <v>203</v>
      </c>
      <c r="AT233" s="18" t="s">
        <v>203</v>
      </c>
      <c r="AW233" s="14"/>
      <c r="AZ233" s="37"/>
    </row>
    <row r="234" spans="3:52" ht="12.75">
      <c r="C234" s="2">
        <v>32523</v>
      </c>
      <c r="D234" s="2">
        <v>0</v>
      </c>
      <c r="E234" s="2">
        <v>0</v>
      </c>
      <c r="F234" s="2">
        <v>1</v>
      </c>
      <c r="G234" s="2">
        <v>1</v>
      </c>
      <c r="H234" s="2">
        <v>0</v>
      </c>
      <c r="I234" s="2">
        <v>0</v>
      </c>
      <c r="J234" s="2">
        <v>1</v>
      </c>
      <c r="K234" s="2">
        <v>0</v>
      </c>
      <c r="L234" s="2">
        <v>0</v>
      </c>
      <c r="M234" s="2">
        <v>0</v>
      </c>
      <c r="N234" s="2">
        <v>0</v>
      </c>
      <c r="O234" s="2">
        <v>1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1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1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13">
        <v>11.5</v>
      </c>
      <c r="AR234" s="6">
        <v>238.0065040411101</v>
      </c>
      <c r="AS234" s="18" t="s">
        <v>203</v>
      </c>
      <c r="AT234" s="18" t="s">
        <v>203</v>
      </c>
      <c r="AW234" s="14"/>
      <c r="AZ234" s="37"/>
    </row>
    <row r="235" spans="3:52" ht="12.75">
      <c r="C235" s="2">
        <v>32524</v>
      </c>
      <c r="D235" s="2">
        <v>0</v>
      </c>
      <c r="E235" s="2">
        <v>0</v>
      </c>
      <c r="F235" s="2">
        <v>0</v>
      </c>
      <c r="G235" s="2">
        <v>1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1</v>
      </c>
      <c r="AQ235" s="13">
        <v>8.9</v>
      </c>
      <c r="AR235" s="6">
        <v>218.36388962017827</v>
      </c>
      <c r="AS235" s="18" t="s">
        <v>203</v>
      </c>
      <c r="AT235" s="18" t="s">
        <v>203</v>
      </c>
      <c r="AW235" s="14"/>
      <c r="AZ235" s="37"/>
    </row>
    <row r="236" spans="3:52" ht="12.75">
      <c r="C236" s="2">
        <v>32525</v>
      </c>
      <c r="D236" s="2">
        <v>0</v>
      </c>
      <c r="E236" s="2">
        <v>0</v>
      </c>
      <c r="F236" s="2">
        <v>1</v>
      </c>
      <c r="G236" s="2">
        <v>1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13">
        <v>8</v>
      </c>
      <c r="AR236" s="6">
        <v>193.62646875354216</v>
      </c>
      <c r="AS236" s="18" t="s">
        <v>203</v>
      </c>
      <c r="AT236" s="18" t="s">
        <v>203</v>
      </c>
      <c r="AW236" s="14"/>
      <c r="AZ236" s="37"/>
    </row>
    <row r="237" spans="3:52" ht="12.75">
      <c r="C237" s="2">
        <v>32526</v>
      </c>
      <c r="D237" s="2">
        <v>0</v>
      </c>
      <c r="E237" s="2">
        <v>0</v>
      </c>
      <c r="F237" s="2">
        <v>1</v>
      </c>
      <c r="G237" s="2">
        <v>1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13">
        <v>8.5</v>
      </c>
      <c r="AR237" s="6">
        <v>207.00158346041877</v>
      </c>
      <c r="AS237" s="18" t="s">
        <v>203</v>
      </c>
      <c r="AT237" s="18" t="s">
        <v>203</v>
      </c>
      <c r="AW237" s="14"/>
      <c r="AZ237" s="37"/>
    </row>
    <row r="238" spans="3:52" ht="12.75">
      <c r="C238" s="2">
        <v>32527</v>
      </c>
      <c r="D238" s="2">
        <v>0</v>
      </c>
      <c r="E238" s="2">
        <v>0</v>
      </c>
      <c r="F238" s="2">
        <v>1</v>
      </c>
      <c r="G238" s="2">
        <v>1</v>
      </c>
      <c r="H238" s="2">
        <v>0</v>
      </c>
      <c r="I238" s="2">
        <v>0</v>
      </c>
      <c r="J238" s="2">
        <v>1</v>
      </c>
      <c r="K238" s="2">
        <v>0</v>
      </c>
      <c r="L238" s="2">
        <v>0</v>
      </c>
      <c r="M238" s="2">
        <v>0</v>
      </c>
      <c r="N238" s="2">
        <v>2</v>
      </c>
      <c r="O238" s="2">
        <v>3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1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3</v>
      </c>
      <c r="AI238" s="2">
        <v>0</v>
      </c>
      <c r="AJ238" s="2">
        <v>1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1</v>
      </c>
      <c r="AQ238" s="13">
        <v>10.2</v>
      </c>
      <c r="AR238" s="6">
        <v>203.7256048507508</v>
      </c>
      <c r="AS238" s="18" t="s">
        <v>203</v>
      </c>
      <c r="AT238" s="18" t="s">
        <v>203</v>
      </c>
      <c r="AW238" s="14"/>
      <c r="AZ238" s="37"/>
    </row>
    <row r="239" spans="3:52" ht="12.75">
      <c r="C239" s="2">
        <v>32528</v>
      </c>
      <c r="D239" s="2">
        <v>0</v>
      </c>
      <c r="E239" s="2">
        <v>0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1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1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13">
        <v>9.1</v>
      </c>
      <c r="AR239" s="6">
        <v>178.60502335829685</v>
      </c>
      <c r="AS239" s="18" t="s">
        <v>203</v>
      </c>
      <c r="AT239" s="18" t="s">
        <v>203</v>
      </c>
      <c r="AW239" s="14"/>
      <c r="AZ239" s="37"/>
    </row>
    <row r="240" spans="3:52" ht="12.75">
      <c r="C240" s="2">
        <v>32529</v>
      </c>
      <c r="D240" s="2">
        <v>0</v>
      </c>
      <c r="E240" s="2">
        <v>0</v>
      </c>
      <c r="F240" s="2">
        <v>0</v>
      </c>
      <c r="G240" s="2">
        <v>1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1</v>
      </c>
      <c r="AQ240" s="13">
        <v>8.1</v>
      </c>
      <c r="AR240" s="6">
        <v>196.23050143342533</v>
      </c>
      <c r="AS240" s="18" t="s">
        <v>203</v>
      </c>
      <c r="AT240" s="18" t="s">
        <v>203</v>
      </c>
      <c r="AW240" s="14"/>
      <c r="AZ240" s="37"/>
    </row>
    <row r="241" spans="3:52" ht="12.75">
      <c r="C241" s="2">
        <v>32531</v>
      </c>
      <c r="D241" s="2">
        <v>0</v>
      </c>
      <c r="E241" s="2">
        <v>0</v>
      </c>
      <c r="F241" s="2">
        <v>1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1</v>
      </c>
      <c r="AN241" s="2">
        <v>0</v>
      </c>
      <c r="AO241" s="2">
        <v>0</v>
      </c>
      <c r="AP241" s="2">
        <v>2</v>
      </c>
      <c r="AQ241" s="13">
        <v>12.7</v>
      </c>
      <c r="AR241" s="6">
        <v>362.78455095509594</v>
      </c>
      <c r="AS241" s="18" t="s">
        <v>203</v>
      </c>
      <c r="AT241" s="18" t="s">
        <v>203</v>
      </c>
      <c r="AW241" s="14"/>
      <c r="AZ241" s="37"/>
    </row>
    <row r="242" spans="3:52" ht="12.75">
      <c r="C242" s="2">
        <v>32532</v>
      </c>
      <c r="D242" s="2">
        <v>0</v>
      </c>
      <c r="E242" s="2">
        <v>1</v>
      </c>
      <c r="F242" s="2">
        <v>0</v>
      </c>
      <c r="G242" s="2">
        <v>1</v>
      </c>
      <c r="H242" s="2">
        <v>0</v>
      </c>
      <c r="I242" s="2">
        <v>0</v>
      </c>
      <c r="J242" s="2">
        <v>0</v>
      </c>
      <c r="K242" s="2">
        <v>2</v>
      </c>
      <c r="L242" s="2">
        <v>0</v>
      </c>
      <c r="M242" s="2">
        <v>0</v>
      </c>
      <c r="N242" s="2">
        <v>4</v>
      </c>
      <c r="O242" s="2">
        <v>5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1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5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13">
        <v>15.899999999999999</v>
      </c>
      <c r="AR242" s="6">
        <v>402.89939090726637</v>
      </c>
      <c r="AS242" s="18" t="s">
        <v>203</v>
      </c>
      <c r="AT242" s="18" t="s">
        <v>203</v>
      </c>
      <c r="AW242" s="14"/>
      <c r="AZ242" s="37"/>
    </row>
    <row r="243" spans="3:52" ht="12.75">
      <c r="C243" s="2">
        <v>32533</v>
      </c>
      <c r="D243" s="2">
        <v>0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2</v>
      </c>
      <c r="K243" s="2">
        <v>0</v>
      </c>
      <c r="L243" s="2">
        <v>0</v>
      </c>
      <c r="M243" s="2">
        <v>0</v>
      </c>
      <c r="N243" s="2">
        <v>1</v>
      </c>
      <c r="O243" s="2">
        <v>3</v>
      </c>
      <c r="P243" s="2">
        <v>1</v>
      </c>
      <c r="Q243" s="2">
        <v>0</v>
      </c>
      <c r="R243" s="2">
        <v>0</v>
      </c>
      <c r="S243" s="2">
        <v>1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4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2</v>
      </c>
      <c r="AG243" s="2">
        <v>0</v>
      </c>
      <c r="AH243" s="2">
        <v>2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13">
        <v>16.9</v>
      </c>
      <c r="AR243" s="6">
        <v>454.1014887728124</v>
      </c>
      <c r="AS243" s="18" t="s">
        <v>203</v>
      </c>
      <c r="AT243" s="18" t="s">
        <v>203</v>
      </c>
      <c r="AW243" s="14"/>
      <c r="AZ243" s="37"/>
    </row>
    <row r="244" spans="3:52" ht="12.75">
      <c r="C244" s="2">
        <v>32534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1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13">
        <v>14.600000000000001</v>
      </c>
      <c r="AR244" s="6">
        <v>467.6088972809126</v>
      </c>
      <c r="AS244" s="18" t="s">
        <v>203</v>
      </c>
      <c r="AT244" s="18" t="s">
        <v>203</v>
      </c>
      <c r="AW244" s="14"/>
      <c r="AZ244" s="37"/>
    </row>
    <row r="245" spans="3:52" ht="12.75">
      <c r="C245" s="2">
        <v>32535</v>
      </c>
      <c r="D245" s="2">
        <v>0</v>
      </c>
      <c r="E245" s="2">
        <v>1</v>
      </c>
      <c r="F245" s="2">
        <v>0</v>
      </c>
      <c r="G245" s="2">
        <v>1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1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13">
        <v>17.9</v>
      </c>
      <c r="AR245" s="6">
        <v>511.8105580684452</v>
      </c>
      <c r="AS245" s="18" t="s">
        <v>203</v>
      </c>
      <c r="AT245" s="18" t="s">
        <v>203</v>
      </c>
      <c r="AW245" s="14"/>
      <c r="AZ245" s="37"/>
    </row>
    <row r="246" spans="3:52" ht="12.75">
      <c r="C246" s="2">
        <v>32536</v>
      </c>
      <c r="D246" s="2">
        <v>0</v>
      </c>
      <c r="E246" s="2">
        <v>1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1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13">
        <v>13.7</v>
      </c>
      <c r="AR246" s="6">
        <v>309.66542511254164</v>
      </c>
      <c r="AS246" s="18" t="s">
        <v>203</v>
      </c>
      <c r="AT246" s="18" t="s">
        <v>203</v>
      </c>
      <c r="AW246" s="14"/>
      <c r="AZ246" s="37"/>
    </row>
    <row r="247" spans="3:52" ht="12.75">
      <c r="C247" s="2">
        <v>32537</v>
      </c>
      <c r="D247" s="2">
        <v>4</v>
      </c>
      <c r="E247" s="2">
        <v>0</v>
      </c>
      <c r="F247" s="2">
        <v>0</v>
      </c>
      <c r="G247" s="2">
        <v>1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13">
        <v>16.4</v>
      </c>
      <c r="AR247" s="6">
        <v>427.73498014149953</v>
      </c>
      <c r="AS247" s="18" t="s">
        <v>203</v>
      </c>
      <c r="AT247" s="18" t="s">
        <v>203</v>
      </c>
      <c r="AW247" s="14"/>
      <c r="AZ247" s="37"/>
    </row>
    <row r="248" spans="3:52" ht="12.75">
      <c r="C248" s="2">
        <v>32538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1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4</v>
      </c>
      <c r="AQ248" s="13">
        <v>12.5</v>
      </c>
      <c r="AR248" s="6">
        <v>353.2199360096214</v>
      </c>
      <c r="AS248" s="18" t="s">
        <v>203</v>
      </c>
      <c r="AT248" s="18" t="s">
        <v>203</v>
      </c>
      <c r="AW248" s="14"/>
      <c r="AZ248" s="37"/>
    </row>
    <row r="249" spans="3:52" ht="12.75">
      <c r="C249" s="2">
        <v>32539</v>
      </c>
      <c r="D249" s="2">
        <v>0</v>
      </c>
      <c r="E249" s="2">
        <v>0</v>
      </c>
      <c r="F249" s="2">
        <v>1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2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13">
        <v>11.3</v>
      </c>
      <c r="AR249" s="6">
        <v>300.9010793238219</v>
      </c>
      <c r="AS249" s="18" t="s">
        <v>203</v>
      </c>
      <c r="AT249" s="18" t="s">
        <v>203</v>
      </c>
      <c r="AW249" s="14"/>
      <c r="AZ249" s="37"/>
    </row>
    <row r="250" spans="3:52" ht="12.75">
      <c r="C250" s="2">
        <v>32540</v>
      </c>
      <c r="D250" s="2">
        <v>0</v>
      </c>
      <c r="E250" s="2">
        <v>0</v>
      </c>
      <c r="F250" s="2">
        <v>1</v>
      </c>
      <c r="G250" s="2">
        <v>1</v>
      </c>
      <c r="H250" s="2">
        <v>0</v>
      </c>
      <c r="I250" s="2">
        <v>0</v>
      </c>
      <c r="J250" s="2">
        <v>0</v>
      </c>
      <c r="K250" s="2">
        <v>1</v>
      </c>
      <c r="L250" s="2">
        <v>0</v>
      </c>
      <c r="M250" s="2">
        <v>0</v>
      </c>
      <c r="N250" s="2">
        <v>2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6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13">
        <v>14</v>
      </c>
      <c r="AR250" s="6">
        <v>431.5906574002837</v>
      </c>
      <c r="AS250" s="18" t="s">
        <v>203</v>
      </c>
      <c r="AT250" s="18" t="s">
        <v>203</v>
      </c>
      <c r="AW250" s="14"/>
      <c r="AZ250" s="37"/>
    </row>
    <row r="251" spans="3:52" ht="13.5" thickBot="1">
      <c r="C251" s="2">
        <v>32541</v>
      </c>
      <c r="D251" s="2">
        <v>0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11</v>
      </c>
      <c r="O251" s="2">
        <v>1</v>
      </c>
      <c r="P251" s="2">
        <v>0</v>
      </c>
      <c r="Q251" s="2">
        <v>1</v>
      </c>
      <c r="R251" s="2">
        <v>0</v>
      </c>
      <c r="S251" s="2">
        <v>2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5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13">
        <v>13.6</v>
      </c>
      <c r="AR251" s="6">
        <v>305.9828507846805</v>
      </c>
      <c r="AS251" s="18" t="s">
        <v>203</v>
      </c>
      <c r="AT251" s="18" t="s">
        <v>203</v>
      </c>
      <c r="AW251" s="14"/>
      <c r="AZ251" s="37"/>
    </row>
    <row r="252" spans="3:46" ht="12.75">
      <c r="C252" s="10" t="s">
        <v>105</v>
      </c>
      <c r="D252" s="10">
        <f>SUM(D212:D251)</f>
        <v>6</v>
      </c>
      <c r="E252" s="10">
        <f aca="true" t="shared" si="22" ref="E252:AP252">SUM(E212:E251)</f>
        <v>9</v>
      </c>
      <c r="F252" s="10">
        <f t="shared" si="22"/>
        <v>22</v>
      </c>
      <c r="G252" s="10">
        <f t="shared" si="22"/>
        <v>24</v>
      </c>
      <c r="H252" s="10">
        <f t="shared" si="22"/>
        <v>0</v>
      </c>
      <c r="I252" s="10">
        <f t="shared" si="22"/>
        <v>0</v>
      </c>
      <c r="J252" s="10">
        <f t="shared" si="22"/>
        <v>5</v>
      </c>
      <c r="K252" s="10">
        <f t="shared" si="22"/>
        <v>3</v>
      </c>
      <c r="L252" s="10">
        <f t="shared" si="22"/>
        <v>0</v>
      </c>
      <c r="M252" s="10">
        <f t="shared" si="22"/>
        <v>5</v>
      </c>
      <c r="N252" s="10">
        <f t="shared" si="22"/>
        <v>24</v>
      </c>
      <c r="O252" s="10">
        <f t="shared" si="22"/>
        <v>15</v>
      </c>
      <c r="P252" s="10">
        <f t="shared" si="22"/>
        <v>4</v>
      </c>
      <c r="Q252" s="10">
        <f t="shared" si="22"/>
        <v>1</v>
      </c>
      <c r="R252" s="10">
        <f t="shared" si="22"/>
        <v>0</v>
      </c>
      <c r="S252" s="10">
        <f t="shared" si="22"/>
        <v>4</v>
      </c>
      <c r="T252" s="10">
        <f t="shared" si="22"/>
        <v>0</v>
      </c>
      <c r="U252" s="10">
        <f t="shared" si="22"/>
        <v>0</v>
      </c>
      <c r="V252" s="10">
        <f t="shared" si="22"/>
        <v>0</v>
      </c>
      <c r="W252" s="10">
        <f t="shared" si="22"/>
        <v>0</v>
      </c>
      <c r="X252" s="10">
        <f t="shared" si="22"/>
        <v>0</v>
      </c>
      <c r="Y252" s="10">
        <f t="shared" si="22"/>
        <v>0</v>
      </c>
      <c r="Z252" s="10">
        <f t="shared" si="22"/>
        <v>9</v>
      </c>
      <c r="AA252" s="10">
        <f t="shared" si="22"/>
        <v>0</v>
      </c>
      <c r="AB252" s="10">
        <f t="shared" si="22"/>
        <v>1</v>
      </c>
      <c r="AC252" s="10">
        <f t="shared" si="22"/>
        <v>0</v>
      </c>
      <c r="AD252" s="10">
        <f t="shared" si="22"/>
        <v>0</v>
      </c>
      <c r="AE252" s="10">
        <f t="shared" si="22"/>
        <v>0</v>
      </c>
      <c r="AF252" s="10">
        <f t="shared" si="22"/>
        <v>9</v>
      </c>
      <c r="AG252" s="10">
        <f t="shared" si="22"/>
        <v>0</v>
      </c>
      <c r="AH252" s="10">
        <f t="shared" si="22"/>
        <v>31</v>
      </c>
      <c r="AI252" s="10">
        <f t="shared" si="22"/>
        <v>0</v>
      </c>
      <c r="AJ252" s="10">
        <f t="shared" si="22"/>
        <v>12</v>
      </c>
      <c r="AK252" s="10">
        <f t="shared" si="22"/>
        <v>0</v>
      </c>
      <c r="AL252" s="10">
        <f t="shared" si="22"/>
        <v>0</v>
      </c>
      <c r="AM252" s="10">
        <f t="shared" si="22"/>
        <v>1</v>
      </c>
      <c r="AN252" s="10">
        <f t="shared" si="22"/>
        <v>0</v>
      </c>
      <c r="AO252" s="10">
        <f t="shared" si="22"/>
        <v>0</v>
      </c>
      <c r="AP252" s="10">
        <f t="shared" si="22"/>
        <v>17</v>
      </c>
      <c r="AQ252" s="11"/>
      <c r="AR252" s="26"/>
      <c r="AS252" s="26"/>
      <c r="AT252" s="12"/>
    </row>
    <row r="253" spans="3:43" ht="12.75">
      <c r="C253" s="2" t="s">
        <v>197</v>
      </c>
      <c r="D253" s="2">
        <f>D252/40</f>
        <v>0.15</v>
      </c>
      <c r="E253" s="2">
        <f aca="true" t="shared" si="23" ref="E253:AP253">E252/40</f>
        <v>0.225</v>
      </c>
      <c r="F253" s="2">
        <f t="shared" si="23"/>
        <v>0.55</v>
      </c>
      <c r="G253" s="2">
        <f t="shared" si="23"/>
        <v>0.6</v>
      </c>
      <c r="H253" s="2">
        <f t="shared" si="23"/>
        <v>0</v>
      </c>
      <c r="I253" s="2">
        <f t="shared" si="23"/>
        <v>0</v>
      </c>
      <c r="J253" s="2">
        <f t="shared" si="23"/>
        <v>0.125</v>
      </c>
      <c r="K253" s="2">
        <f t="shared" si="23"/>
        <v>0.075</v>
      </c>
      <c r="L253" s="2">
        <f t="shared" si="23"/>
        <v>0</v>
      </c>
      <c r="M253" s="2">
        <f t="shared" si="23"/>
        <v>0.125</v>
      </c>
      <c r="N253" s="2">
        <f t="shared" si="23"/>
        <v>0.6</v>
      </c>
      <c r="O253" s="2">
        <f t="shared" si="23"/>
        <v>0.375</v>
      </c>
      <c r="P253" s="2">
        <f t="shared" si="23"/>
        <v>0.1</v>
      </c>
      <c r="Q253" s="2">
        <f t="shared" si="23"/>
        <v>0.025</v>
      </c>
      <c r="R253" s="2">
        <f t="shared" si="23"/>
        <v>0</v>
      </c>
      <c r="S253" s="2">
        <f t="shared" si="23"/>
        <v>0.1</v>
      </c>
      <c r="T253" s="2">
        <f t="shared" si="23"/>
        <v>0</v>
      </c>
      <c r="U253" s="2">
        <f t="shared" si="23"/>
        <v>0</v>
      </c>
      <c r="V253" s="2">
        <f t="shared" si="23"/>
        <v>0</v>
      </c>
      <c r="W253" s="2">
        <f t="shared" si="23"/>
        <v>0</v>
      </c>
      <c r="X253" s="2">
        <f t="shared" si="23"/>
        <v>0</v>
      </c>
      <c r="Y253" s="2">
        <f t="shared" si="23"/>
        <v>0</v>
      </c>
      <c r="Z253" s="2">
        <f t="shared" si="23"/>
        <v>0.225</v>
      </c>
      <c r="AA253" s="2">
        <f t="shared" si="23"/>
        <v>0</v>
      </c>
      <c r="AB253" s="2">
        <f t="shared" si="23"/>
        <v>0.025</v>
      </c>
      <c r="AC253" s="2">
        <f t="shared" si="23"/>
        <v>0</v>
      </c>
      <c r="AD253" s="2">
        <f t="shared" si="23"/>
        <v>0</v>
      </c>
      <c r="AE253" s="2">
        <f t="shared" si="23"/>
        <v>0</v>
      </c>
      <c r="AF253" s="2">
        <f t="shared" si="23"/>
        <v>0.225</v>
      </c>
      <c r="AG253" s="2">
        <f t="shared" si="23"/>
        <v>0</v>
      </c>
      <c r="AH253" s="2">
        <f t="shared" si="23"/>
        <v>0.775</v>
      </c>
      <c r="AI253" s="2">
        <f t="shared" si="23"/>
        <v>0</v>
      </c>
      <c r="AJ253" s="2">
        <f t="shared" si="23"/>
        <v>0.3</v>
      </c>
      <c r="AK253" s="2">
        <f t="shared" si="23"/>
        <v>0</v>
      </c>
      <c r="AL253" s="2">
        <f t="shared" si="23"/>
        <v>0</v>
      </c>
      <c r="AM253" s="2">
        <f t="shared" si="23"/>
        <v>0.025</v>
      </c>
      <c r="AN253" s="2">
        <f t="shared" si="23"/>
        <v>0</v>
      </c>
      <c r="AO253" s="2">
        <f t="shared" si="23"/>
        <v>0</v>
      </c>
      <c r="AP253" s="2">
        <f t="shared" si="23"/>
        <v>0.425</v>
      </c>
      <c r="AQ253" s="13"/>
    </row>
    <row r="254" spans="3:43" ht="12.75">
      <c r="C254" s="2" t="s">
        <v>108</v>
      </c>
      <c r="D254" s="2">
        <v>3</v>
      </c>
      <c r="E254" s="2">
        <v>9</v>
      </c>
      <c r="F254" s="2">
        <v>22</v>
      </c>
      <c r="G254" s="2">
        <v>24</v>
      </c>
      <c r="H254" s="2">
        <v>0</v>
      </c>
      <c r="I254" s="2">
        <v>0</v>
      </c>
      <c r="J254" s="2">
        <v>4</v>
      </c>
      <c r="K254" s="2">
        <v>2</v>
      </c>
      <c r="L254" s="2">
        <v>0</v>
      </c>
      <c r="M254" s="2">
        <v>1</v>
      </c>
      <c r="N254" s="2">
        <v>9</v>
      </c>
      <c r="O254" s="2">
        <v>7</v>
      </c>
      <c r="P254" s="2">
        <v>4</v>
      </c>
      <c r="Q254" s="2">
        <v>1</v>
      </c>
      <c r="R254" s="2">
        <v>0</v>
      </c>
      <c r="S254" s="2">
        <v>3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5</v>
      </c>
      <c r="AA254" s="2">
        <v>0</v>
      </c>
      <c r="AB254" s="2">
        <v>1</v>
      </c>
      <c r="AC254" s="2">
        <v>0</v>
      </c>
      <c r="AD254" s="2">
        <v>0</v>
      </c>
      <c r="AE254" s="2">
        <v>0</v>
      </c>
      <c r="AF254" s="2">
        <v>6</v>
      </c>
      <c r="AG254" s="2">
        <v>0</v>
      </c>
      <c r="AH254" s="2">
        <v>12</v>
      </c>
      <c r="AI254" s="2">
        <v>0</v>
      </c>
      <c r="AJ254" s="2">
        <v>10</v>
      </c>
      <c r="AK254" s="2">
        <v>0</v>
      </c>
      <c r="AL254" s="2">
        <v>0</v>
      </c>
      <c r="AM254" s="2">
        <v>1</v>
      </c>
      <c r="AN254" s="2">
        <v>0</v>
      </c>
      <c r="AO254" s="2">
        <v>0</v>
      </c>
      <c r="AP254" s="2">
        <v>11</v>
      </c>
      <c r="AQ254" s="5"/>
    </row>
    <row r="255" spans="3:43" ht="12.75">
      <c r="C255" s="2" t="s">
        <v>198</v>
      </c>
      <c r="D255" s="2">
        <f>(D254/40)*100</f>
        <v>7.5</v>
      </c>
      <c r="E255" s="2">
        <f aca="true" t="shared" si="24" ref="E255:AP255">(E254/40)*100</f>
        <v>22.5</v>
      </c>
      <c r="F255" s="2">
        <f t="shared" si="24"/>
        <v>55.00000000000001</v>
      </c>
      <c r="G255" s="2">
        <f t="shared" si="24"/>
        <v>60</v>
      </c>
      <c r="H255" s="2">
        <f t="shared" si="24"/>
        <v>0</v>
      </c>
      <c r="I255" s="2">
        <f t="shared" si="24"/>
        <v>0</v>
      </c>
      <c r="J255" s="2">
        <f t="shared" si="24"/>
        <v>10</v>
      </c>
      <c r="K255" s="2">
        <f t="shared" si="24"/>
        <v>5</v>
      </c>
      <c r="L255" s="2">
        <f t="shared" si="24"/>
        <v>0</v>
      </c>
      <c r="M255" s="2">
        <f t="shared" si="24"/>
        <v>2.5</v>
      </c>
      <c r="N255" s="2">
        <f t="shared" si="24"/>
        <v>22.5</v>
      </c>
      <c r="O255" s="2">
        <f t="shared" si="24"/>
        <v>17.5</v>
      </c>
      <c r="P255" s="2">
        <f t="shared" si="24"/>
        <v>10</v>
      </c>
      <c r="Q255" s="2">
        <f t="shared" si="24"/>
        <v>2.5</v>
      </c>
      <c r="R255" s="2">
        <f t="shared" si="24"/>
        <v>0</v>
      </c>
      <c r="S255" s="2">
        <f t="shared" si="24"/>
        <v>7.5</v>
      </c>
      <c r="T255" s="2">
        <f t="shared" si="24"/>
        <v>0</v>
      </c>
      <c r="U255" s="2">
        <f t="shared" si="24"/>
        <v>0</v>
      </c>
      <c r="V255" s="2">
        <f t="shared" si="24"/>
        <v>0</v>
      </c>
      <c r="W255" s="2">
        <f t="shared" si="24"/>
        <v>0</v>
      </c>
      <c r="X255" s="2">
        <f t="shared" si="24"/>
        <v>0</v>
      </c>
      <c r="Y255" s="2">
        <f t="shared" si="24"/>
        <v>0</v>
      </c>
      <c r="Z255" s="2">
        <f t="shared" si="24"/>
        <v>12.5</v>
      </c>
      <c r="AA255" s="2">
        <f t="shared" si="24"/>
        <v>0</v>
      </c>
      <c r="AB255" s="2">
        <f t="shared" si="24"/>
        <v>2.5</v>
      </c>
      <c r="AC255" s="2">
        <f t="shared" si="24"/>
        <v>0</v>
      </c>
      <c r="AD255" s="2">
        <f t="shared" si="24"/>
        <v>0</v>
      </c>
      <c r="AE255" s="2">
        <f t="shared" si="24"/>
        <v>0</v>
      </c>
      <c r="AF255" s="2">
        <f t="shared" si="24"/>
        <v>15</v>
      </c>
      <c r="AG255" s="2">
        <f t="shared" si="24"/>
        <v>0</v>
      </c>
      <c r="AH255" s="2">
        <f t="shared" si="24"/>
        <v>30</v>
      </c>
      <c r="AI255" s="2">
        <f t="shared" si="24"/>
        <v>0</v>
      </c>
      <c r="AJ255" s="2">
        <f t="shared" si="24"/>
        <v>25</v>
      </c>
      <c r="AK255" s="2">
        <f t="shared" si="24"/>
        <v>0</v>
      </c>
      <c r="AL255" s="2">
        <f t="shared" si="24"/>
        <v>0</v>
      </c>
      <c r="AM255" s="2">
        <f t="shared" si="24"/>
        <v>2.5</v>
      </c>
      <c r="AN255" s="2">
        <f t="shared" si="24"/>
        <v>0</v>
      </c>
      <c r="AO255" s="2">
        <f t="shared" si="24"/>
        <v>0</v>
      </c>
      <c r="AP255" s="2">
        <f t="shared" si="24"/>
        <v>27.500000000000004</v>
      </c>
      <c r="AQ255" s="5"/>
    </row>
    <row r="257" spans="1:46" s="4" customFormat="1" ht="15.75">
      <c r="A257" s="3" t="s">
        <v>107</v>
      </c>
      <c r="B257" s="4" t="s">
        <v>145</v>
      </c>
      <c r="C257" s="4" t="s">
        <v>194</v>
      </c>
      <c r="D257" s="4" t="s">
        <v>1</v>
      </c>
      <c r="E257" s="4" t="s">
        <v>1</v>
      </c>
      <c r="F257" s="4" t="s">
        <v>1</v>
      </c>
      <c r="G257" s="4" t="s">
        <v>1</v>
      </c>
      <c r="H257" s="4" t="s">
        <v>1</v>
      </c>
      <c r="I257" s="4" t="s">
        <v>2</v>
      </c>
      <c r="J257" s="4" t="s">
        <v>3</v>
      </c>
      <c r="K257" s="4" t="s">
        <v>3</v>
      </c>
      <c r="L257" s="4" t="s">
        <v>3</v>
      </c>
      <c r="M257" s="4" t="s">
        <v>3</v>
      </c>
      <c r="N257" s="4" t="s">
        <v>3</v>
      </c>
      <c r="O257" s="4" t="s">
        <v>4</v>
      </c>
      <c r="P257" s="4" t="s">
        <v>5</v>
      </c>
      <c r="Q257" s="4" t="s">
        <v>5</v>
      </c>
      <c r="R257" s="4" t="s">
        <v>5</v>
      </c>
      <c r="S257" s="4" t="s">
        <v>5</v>
      </c>
      <c r="T257" s="4" t="s">
        <v>5</v>
      </c>
      <c r="U257" s="4" t="s">
        <v>5</v>
      </c>
      <c r="V257" s="4" t="s">
        <v>5</v>
      </c>
      <c r="W257" s="4" t="s">
        <v>5</v>
      </c>
      <c r="X257" s="4" t="s">
        <v>5</v>
      </c>
      <c r="Y257" s="4" t="s">
        <v>5</v>
      </c>
      <c r="Z257" s="4" t="s">
        <v>5</v>
      </c>
      <c r="AA257" s="4" t="s">
        <v>5</v>
      </c>
      <c r="AB257" s="4" t="s">
        <v>5</v>
      </c>
      <c r="AC257" s="4" t="s">
        <v>5</v>
      </c>
      <c r="AD257" s="4" t="s">
        <v>5</v>
      </c>
      <c r="AE257" s="4" t="s">
        <v>5</v>
      </c>
      <c r="AF257" s="4" t="s">
        <v>5</v>
      </c>
      <c r="AG257" s="4" t="s">
        <v>6</v>
      </c>
      <c r="AH257" s="4" t="s">
        <v>7</v>
      </c>
      <c r="AI257" s="4" t="s">
        <v>8</v>
      </c>
      <c r="AJ257" s="4" t="s">
        <v>9</v>
      </c>
      <c r="AK257" s="4" t="s">
        <v>9</v>
      </c>
      <c r="AL257" s="4" t="s">
        <v>9</v>
      </c>
      <c r="AM257" s="4" t="s">
        <v>9</v>
      </c>
      <c r="AN257" s="4" t="s">
        <v>9</v>
      </c>
      <c r="AO257" s="4" t="s">
        <v>9</v>
      </c>
      <c r="AP257" s="4" t="s">
        <v>10</v>
      </c>
      <c r="AQ257" s="5" t="s">
        <v>190</v>
      </c>
      <c r="AR257" s="6" t="s">
        <v>204</v>
      </c>
      <c r="AS257" s="7" t="s">
        <v>11</v>
      </c>
      <c r="AT257" s="7" t="s">
        <v>12</v>
      </c>
    </row>
    <row r="258" spans="1:46" s="4" customFormat="1" ht="12.75">
      <c r="A258" s="4" t="s">
        <v>192</v>
      </c>
      <c r="B258" s="4" t="s">
        <v>14</v>
      </c>
      <c r="C258" s="4" t="s">
        <v>195</v>
      </c>
      <c r="D258" s="4" t="s">
        <v>15</v>
      </c>
      <c r="E258" s="4" t="s">
        <v>16</v>
      </c>
      <c r="F258" s="4" t="s">
        <v>17</v>
      </c>
      <c r="G258" s="4" t="s">
        <v>18</v>
      </c>
      <c r="H258" s="4" t="s">
        <v>19</v>
      </c>
      <c r="I258" s="4" t="s">
        <v>20</v>
      </c>
      <c r="J258" s="4" t="s">
        <v>21</v>
      </c>
      <c r="K258" s="4" t="s">
        <v>22</v>
      </c>
      <c r="L258" s="4" t="s">
        <v>23</v>
      </c>
      <c r="M258" s="4" t="s">
        <v>24</v>
      </c>
      <c r="N258" s="4" t="s">
        <v>25</v>
      </c>
      <c r="O258" s="4" t="s">
        <v>4</v>
      </c>
      <c r="P258" s="4" t="s">
        <v>26</v>
      </c>
      <c r="Q258" s="4" t="s">
        <v>27</v>
      </c>
      <c r="R258" s="4" t="s">
        <v>28</v>
      </c>
      <c r="S258" s="4" t="s">
        <v>29</v>
      </c>
      <c r="T258" s="4" t="s">
        <v>30</v>
      </c>
      <c r="U258" s="4" t="s">
        <v>31</v>
      </c>
      <c r="V258" s="4" t="s">
        <v>32</v>
      </c>
      <c r="W258" s="4" t="s">
        <v>33</v>
      </c>
      <c r="X258" s="4" t="s">
        <v>34</v>
      </c>
      <c r="Y258" s="4" t="s">
        <v>35</v>
      </c>
      <c r="Z258" s="4" t="s">
        <v>36</v>
      </c>
      <c r="AA258" s="4" t="s">
        <v>37</v>
      </c>
      <c r="AB258" s="4" t="s">
        <v>38</v>
      </c>
      <c r="AC258" s="4" t="s">
        <v>39</v>
      </c>
      <c r="AD258" s="4" t="s">
        <v>40</v>
      </c>
      <c r="AE258" s="4" t="s">
        <v>41</v>
      </c>
      <c r="AF258" s="4" t="s">
        <v>42</v>
      </c>
      <c r="AG258" s="4" t="s">
        <v>6</v>
      </c>
      <c r="AH258" s="4" t="s">
        <v>43</v>
      </c>
      <c r="AI258" s="4" t="s">
        <v>8</v>
      </c>
      <c r="AJ258" s="4" t="s">
        <v>44</v>
      </c>
      <c r="AK258" s="4" t="s">
        <v>45</v>
      </c>
      <c r="AL258" s="4" t="s">
        <v>46</v>
      </c>
      <c r="AM258" s="4" t="s">
        <v>47</v>
      </c>
      <c r="AN258" s="4" t="s">
        <v>48</v>
      </c>
      <c r="AO258" s="4" t="s">
        <v>49</v>
      </c>
      <c r="AP258" s="4" t="s">
        <v>50</v>
      </c>
      <c r="AQ258" s="5" t="s">
        <v>191</v>
      </c>
      <c r="AR258" s="6" t="s">
        <v>202</v>
      </c>
      <c r="AS258" s="7" t="s">
        <v>51</v>
      </c>
      <c r="AT258" s="7" t="s">
        <v>52</v>
      </c>
    </row>
    <row r="259" spans="2:46" ht="12.75">
      <c r="B259" s="2">
        <v>20</v>
      </c>
      <c r="C259" s="2" t="s">
        <v>196</v>
      </c>
      <c r="D259" s="1" t="s">
        <v>53</v>
      </c>
      <c r="E259" s="1" t="s">
        <v>16</v>
      </c>
      <c r="F259" s="1" t="s">
        <v>118</v>
      </c>
      <c r="G259" s="1" t="s">
        <v>54</v>
      </c>
      <c r="H259" s="1" t="s">
        <v>55</v>
      </c>
      <c r="I259" s="1" t="s">
        <v>20</v>
      </c>
      <c r="J259" s="1" t="s">
        <v>56</v>
      </c>
      <c r="K259" s="1" t="s">
        <v>57</v>
      </c>
      <c r="L259" s="1" t="s">
        <v>58</v>
      </c>
      <c r="M259" s="1" t="s">
        <v>59</v>
      </c>
      <c r="N259" s="1" t="s">
        <v>109</v>
      </c>
      <c r="O259" s="1" t="s">
        <v>60</v>
      </c>
      <c r="P259" s="1" t="s">
        <v>61</v>
      </c>
      <c r="Q259" s="1" t="s">
        <v>62</v>
      </c>
      <c r="R259" s="1" t="s">
        <v>110</v>
      </c>
      <c r="S259" s="1" t="s">
        <v>63</v>
      </c>
      <c r="T259" s="1" t="s">
        <v>64</v>
      </c>
      <c r="U259" s="1" t="s">
        <v>65</v>
      </c>
      <c r="V259" s="1" t="s">
        <v>66</v>
      </c>
      <c r="W259" s="1" t="s">
        <v>67</v>
      </c>
      <c r="X259" s="1" t="s">
        <v>68</v>
      </c>
      <c r="Y259" s="1" t="s">
        <v>69</v>
      </c>
      <c r="Z259" s="1" t="s">
        <v>70</v>
      </c>
      <c r="AA259" s="1" t="s">
        <v>71</v>
      </c>
      <c r="AB259" s="1" t="s">
        <v>111</v>
      </c>
      <c r="AC259" s="1" t="s">
        <v>72</v>
      </c>
      <c r="AD259" s="1" t="s">
        <v>73</v>
      </c>
      <c r="AE259" s="1" t="s">
        <v>74</v>
      </c>
      <c r="AF259" s="1" t="s">
        <v>112</v>
      </c>
      <c r="AG259" s="1" t="s">
        <v>114</v>
      </c>
      <c r="AH259" s="1" t="s">
        <v>113</v>
      </c>
      <c r="AI259" s="1" t="s">
        <v>114</v>
      </c>
      <c r="AJ259" s="1" t="s">
        <v>114</v>
      </c>
      <c r="AK259" s="1" t="s">
        <v>114</v>
      </c>
      <c r="AL259" s="1" t="s">
        <v>114</v>
      </c>
      <c r="AM259" s="1" t="s">
        <v>114</v>
      </c>
      <c r="AN259" s="1" t="s">
        <v>114</v>
      </c>
      <c r="AO259" s="1" t="s">
        <v>114</v>
      </c>
      <c r="AP259" s="1" t="s">
        <v>114</v>
      </c>
      <c r="AQ259" s="5" t="s">
        <v>199</v>
      </c>
      <c r="AR259" s="6" t="s">
        <v>201</v>
      </c>
      <c r="AS259" s="6"/>
      <c r="AT259" s="7"/>
    </row>
    <row r="260" spans="3:46" ht="12.75">
      <c r="C260" s="2">
        <v>52001</v>
      </c>
      <c r="D260" s="2">
        <v>0</v>
      </c>
      <c r="E260" s="2">
        <v>0</v>
      </c>
      <c r="F260" s="2">
        <v>0</v>
      </c>
      <c r="G260" s="2">
        <v>1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1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1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38">
        <v>0</v>
      </c>
      <c r="AQ260" s="13">
        <v>5.5</v>
      </c>
      <c r="AR260" s="6">
        <v>116.10500348097716</v>
      </c>
      <c r="AS260" s="18" t="s">
        <v>203</v>
      </c>
      <c r="AT260" s="18" t="s">
        <v>203</v>
      </c>
    </row>
    <row r="261" spans="3:46" ht="12.75">
      <c r="C261" s="2">
        <v>52002</v>
      </c>
      <c r="D261" s="2">
        <v>0</v>
      </c>
      <c r="E261" s="2">
        <v>0</v>
      </c>
      <c r="F261" s="2">
        <v>0</v>
      </c>
      <c r="G261" s="2">
        <v>1</v>
      </c>
      <c r="H261" s="2">
        <v>0</v>
      </c>
      <c r="I261" s="2">
        <v>0</v>
      </c>
      <c r="J261" s="2">
        <v>0</v>
      </c>
      <c r="K261" s="2">
        <v>0</v>
      </c>
      <c r="L261" s="2">
        <v>1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1</v>
      </c>
      <c r="AE261" s="2">
        <v>0</v>
      </c>
      <c r="AF261" s="2">
        <v>1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38">
        <v>1</v>
      </c>
      <c r="AQ261" s="13">
        <v>6.8</v>
      </c>
      <c r="AR261" s="6">
        <v>135.64198766489247</v>
      </c>
      <c r="AS261" s="18" t="s">
        <v>203</v>
      </c>
      <c r="AT261" s="18" t="s">
        <v>203</v>
      </c>
    </row>
    <row r="262" spans="3:46" ht="12.75">
      <c r="C262" s="2">
        <v>52003</v>
      </c>
      <c r="D262" s="2">
        <v>0</v>
      </c>
      <c r="E262" s="2">
        <v>0</v>
      </c>
      <c r="F262" s="2">
        <v>0</v>
      </c>
      <c r="G262" s="2">
        <v>1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38">
        <v>0</v>
      </c>
      <c r="AQ262" s="13">
        <v>5.3</v>
      </c>
      <c r="AR262" s="6">
        <v>113.35995708872687</v>
      </c>
      <c r="AS262" s="18" t="s">
        <v>203</v>
      </c>
      <c r="AT262" s="18" t="s">
        <v>203</v>
      </c>
    </row>
    <row r="263" spans="3:46" ht="12.75">
      <c r="C263" s="2">
        <v>52004</v>
      </c>
      <c r="D263" s="2">
        <v>0</v>
      </c>
      <c r="E263" s="2">
        <v>0</v>
      </c>
      <c r="F263" s="2">
        <v>0</v>
      </c>
      <c r="G263" s="2">
        <v>1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1</v>
      </c>
      <c r="AG263" s="2">
        <v>0</v>
      </c>
      <c r="AH263" s="2">
        <v>0</v>
      </c>
      <c r="AI263" s="2">
        <v>0</v>
      </c>
      <c r="AJ263" s="2">
        <v>1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38">
        <v>0</v>
      </c>
      <c r="AQ263" s="13">
        <v>7.9</v>
      </c>
      <c r="AR263" s="6">
        <v>154.71986991515158</v>
      </c>
      <c r="AS263" s="18" t="s">
        <v>203</v>
      </c>
      <c r="AT263" s="18" t="s">
        <v>203</v>
      </c>
    </row>
    <row r="264" spans="3:46" ht="12.75">
      <c r="C264" s="2">
        <v>52005</v>
      </c>
      <c r="D264" s="2">
        <v>0</v>
      </c>
      <c r="E264" s="2">
        <v>0</v>
      </c>
      <c r="F264" s="2">
        <v>0</v>
      </c>
      <c r="G264" s="2">
        <v>1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1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38">
        <v>0</v>
      </c>
      <c r="AQ264" s="13">
        <v>6.8</v>
      </c>
      <c r="AR264" s="6">
        <v>135.64198766489247</v>
      </c>
      <c r="AS264" s="18" t="s">
        <v>203</v>
      </c>
      <c r="AT264" s="18" t="s">
        <v>203</v>
      </c>
    </row>
    <row r="265" spans="3:46" ht="12.75">
      <c r="C265" s="2">
        <v>52006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38">
        <v>3</v>
      </c>
      <c r="AQ265" s="13">
        <v>8.9</v>
      </c>
      <c r="AR265" s="6">
        <v>174.382302025811</v>
      </c>
      <c r="AS265" s="18" t="s">
        <v>203</v>
      </c>
      <c r="AT265" s="18" t="s">
        <v>203</v>
      </c>
    </row>
    <row r="266" spans="3:46" ht="12.75">
      <c r="C266" s="2">
        <v>52007</v>
      </c>
      <c r="D266" s="2">
        <v>0</v>
      </c>
      <c r="E266" s="2">
        <v>0</v>
      </c>
      <c r="F266" s="2">
        <v>0</v>
      </c>
      <c r="G266" s="2">
        <v>1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1</v>
      </c>
      <c r="O266" s="2">
        <v>2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38">
        <v>1</v>
      </c>
      <c r="AQ266" s="13">
        <v>8.1</v>
      </c>
      <c r="AR266" s="6">
        <v>158.46645937784518</v>
      </c>
      <c r="AS266" s="18" t="s">
        <v>203</v>
      </c>
      <c r="AT266" s="18" t="s">
        <v>203</v>
      </c>
    </row>
    <row r="267" spans="3:46" ht="12.75">
      <c r="C267" s="2">
        <v>52008</v>
      </c>
      <c r="D267" s="2">
        <v>0</v>
      </c>
      <c r="E267" s="2">
        <v>0</v>
      </c>
      <c r="F267" s="2">
        <v>0</v>
      </c>
      <c r="G267" s="2">
        <v>1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1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38">
        <v>0</v>
      </c>
      <c r="AQ267" s="13">
        <v>6.699999999999999</v>
      </c>
      <c r="AR267" s="6">
        <v>134.02891865218865</v>
      </c>
      <c r="AS267" s="18" t="s">
        <v>203</v>
      </c>
      <c r="AT267" s="18" t="s">
        <v>203</v>
      </c>
    </row>
    <row r="268" spans="3:46" ht="12.75">
      <c r="C268" s="2">
        <v>52009</v>
      </c>
      <c r="D268" s="2">
        <v>0</v>
      </c>
      <c r="E268" s="2">
        <v>0</v>
      </c>
      <c r="F268" s="2">
        <v>0</v>
      </c>
      <c r="G268" s="2">
        <v>1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1</v>
      </c>
      <c r="Z268" s="2">
        <v>1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2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38">
        <v>2</v>
      </c>
      <c r="AQ268" s="13">
        <v>8.3</v>
      </c>
      <c r="AR268" s="6">
        <v>162.30377366217715</v>
      </c>
      <c r="AS268" s="18" t="s">
        <v>203</v>
      </c>
      <c r="AT268" s="18" t="s">
        <v>203</v>
      </c>
    </row>
    <row r="269" spans="3:46" ht="12.75">
      <c r="C269" s="2">
        <v>52010</v>
      </c>
      <c r="D269" s="2">
        <v>0</v>
      </c>
      <c r="E269" s="2">
        <v>0</v>
      </c>
      <c r="F269" s="2">
        <v>0</v>
      </c>
      <c r="G269" s="2">
        <v>1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38">
        <v>0</v>
      </c>
      <c r="AQ269" s="13">
        <v>6.4</v>
      </c>
      <c r="AR269" s="6">
        <v>129.30389856631783</v>
      </c>
      <c r="AS269" s="18" t="s">
        <v>203</v>
      </c>
      <c r="AT269" s="18" t="s">
        <v>203</v>
      </c>
    </row>
    <row r="270" spans="3:46" ht="12.75">
      <c r="C270" s="2">
        <v>52011</v>
      </c>
      <c r="D270" s="2">
        <v>0</v>
      </c>
      <c r="E270" s="2">
        <v>0</v>
      </c>
      <c r="F270" s="2">
        <v>0</v>
      </c>
      <c r="G270" s="2">
        <v>1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38">
        <v>6</v>
      </c>
      <c r="AQ270" s="13">
        <v>5.5</v>
      </c>
      <c r="AR270" s="6">
        <v>116.10500348097716</v>
      </c>
      <c r="AS270" s="18" t="s">
        <v>203</v>
      </c>
      <c r="AT270" s="18" t="s">
        <v>203</v>
      </c>
    </row>
    <row r="271" spans="3:46" ht="12.75">
      <c r="C271" s="2">
        <v>52012</v>
      </c>
      <c r="D271" s="2">
        <v>0</v>
      </c>
      <c r="E271" s="2">
        <v>0</v>
      </c>
      <c r="F271" s="2">
        <v>0</v>
      </c>
      <c r="G271" s="2">
        <v>1</v>
      </c>
      <c r="H271" s="2">
        <v>0</v>
      </c>
      <c r="I271" s="2">
        <v>0</v>
      </c>
      <c r="J271" s="2">
        <v>1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38">
        <v>0</v>
      </c>
      <c r="AQ271" s="13">
        <v>6.5</v>
      </c>
      <c r="AR271" s="6">
        <v>130.8601008702429</v>
      </c>
      <c r="AS271" s="18" t="s">
        <v>203</v>
      </c>
      <c r="AT271" s="18" t="s">
        <v>203</v>
      </c>
    </row>
    <row r="272" spans="3:46" ht="12.75">
      <c r="C272" s="2">
        <v>52013</v>
      </c>
      <c r="D272" s="2">
        <v>0</v>
      </c>
      <c r="E272" s="2">
        <v>0</v>
      </c>
      <c r="F272" s="2">
        <v>0</v>
      </c>
      <c r="G272" s="2">
        <v>1</v>
      </c>
      <c r="H272" s="2">
        <v>0</v>
      </c>
      <c r="I272" s="2">
        <v>0</v>
      </c>
      <c r="J272" s="2">
        <v>1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38">
        <v>1</v>
      </c>
      <c r="AQ272" s="13">
        <v>4.4</v>
      </c>
      <c r="AR272" s="6">
        <v>101.78856444641275</v>
      </c>
      <c r="AS272" s="18" t="s">
        <v>203</v>
      </c>
      <c r="AT272" s="18" t="s">
        <v>203</v>
      </c>
    </row>
    <row r="273" spans="3:46" ht="12.75">
      <c r="C273" s="2">
        <v>52014</v>
      </c>
      <c r="D273" s="2">
        <v>1</v>
      </c>
      <c r="E273" s="2">
        <v>0</v>
      </c>
      <c r="F273" s="2">
        <v>0</v>
      </c>
      <c r="G273" s="2">
        <v>1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1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1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38">
        <v>2</v>
      </c>
      <c r="AQ273" s="13">
        <v>6.1</v>
      </c>
      <c r="AR273" s="6">
        <v>150.22103285082653</v>
      </c>
      <c r="AS273" s="18" t="s">
        <v>203</v>
      </c>
      <c r="AT273" s="18" t="s">
        <v>203</v>
      </c>
    </row>
    <row r="274" spans="3:46" ht="13.5" thickBot="1">
      <c r="C274" s="2">
        <v>52015</v>
      </c>
      <c r="D274" s="2">
        <v>0</v>
      </c>
      <c r="E274" s="2">
        <v>0</v>
      </c>
      <c r="F274" s="2">
        <v>0</v>
      </c>
      <c r="G274" s="2">
        <v>1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2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1</v>
      </c>
      <c r="AG274" s="2">
        <v>0</v>
      </c>
      <c r="AH274" s="2">
        <v>0</v>
      </c>
      <c r="AI274" s="2">
        <v>0</v>
      </c>
      <c r="AJ274" s="2">
        <v>2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38">
        <v>0</v>
      </c>
      <c r="AQ274" s="13">
        <v>4.7</v>
      </c>
      <c r="AR274" s="6">
        <v>105.5081198260565</v>
      </c>
      <c r="AS274" s="18" t="s">
        <v>203</v>
      </c>
      <c r="AT274" s="18" t="s">
        <v>203</v>
      </c>
    </row>
    <row r="275" spans="3:46" ht="12.75">
      <c r="C275" s="10" t="s">
        <v>105</v>
      </c>
      <c r="D275" s="10">
        <f>SUM(D260:D274)</f>
        <v>1</v>
      </c>
      <c r="E275" s="10">
        <f aca="true" t="shared" si="25" ref="E275:AP275">SUM(E260:E274)</f>
        <v>0</v>
      </c>
      <c r="F275" s="10">
        <f t="shared" si="25"/>
        <v>0</v>
      </c>
      <c r="G275" s="10">
        <f t="shared" si="25"/>
        <v>14</v>
      </c>
      <c r="H275" s="10">
        <f t="shared" si="25"/>
        <v>0</v>
      </c>
      <c r="I275" s="10">
        <f t="shared" si="25"/>
        <v>0</v>
      </c>
      <c r="J275" s="10">
        <f t="shared" si="25"/>
        <v>2</v>
      </c>
      <c r="K275" s="10">
        <f t="shared" si="25"/>
        <v>0</v>
      </c>
      <c r="L275" s="10">
        <f t="shared" si="25"/>
        <v>1</v>
      </c>
      <c r="M275" s="10">
        <f t="shared" si="25"/>
        <v>0</v>
      </c>
      <c r="N275" s="10">
        <f t="shared" si="25"/>
        <v>3</v>
      </c>
      <c r="O275" s="10">
        <f t="shared" si="25"/>
        <v>3</v>
      </c>
      <c r="P275" s="10">
        <f t="shared" si="25"/>
        <v>0</v>
      </c>
      <c r="Q275" s="10">
        <f t="shared" si="25"/>
        <v>0</v>
      </c>
      <c r="R275" s="10">
        <f t="shared" si="25"/>
        <v>0</v>
      </c>
      <c r="S275" s="10">
        <f t="shared" si="25"/>
        <v>0</v>
      </c>
      <c r="T275" s="10">
        <f t="shared" si="25"/>
        <v>1</v>
      </c>
      <c r="U275" s="10">
        <f t="shared" si="25"/>
        <v>0</v>
      </c>
      <c r="V275" s="10">
        <f t="shared" si="25"/>
        <v>0</v>
      </c>
      <c r="W275" s="10">
        <f t="shared" si="25"/>
        <v>0</v>
      </c>
      <c r="X275" s="10">
        <f t="shared" si="25"/>
        <v>0</v>
      </c>
      <c r="Y275" s="10">
        <f t="shared" si="25"/>
        <v>1</v>
      </c>
      <c r="Z275" s="10">
        <f t="shared" si="25"/>
        <v>3</v>
      </c>
      <c r="AA275" s="10">
        <f t="shared" si="25"/>
        <v>0</v>
      </c>
      <c r="AB275" s="10">
        <f t="shared" si="25"/>
        <v>0</v>
      </c>
      <c r="AC275" s="10">
        <f t="shared" si="25"/>
        <v>0</v>
      </c>
      <c r="AD275" s="10">
        <f t="shared" si="25"/>
        <v>1</v>
      </c>
      <c r="AE275" s="10">
        <f t="shared" si="25"/>
        <v>0</v>
      </c>
      <c r="AF275" s="10">
        <f t="shared" si="25"/>
        <v>4</v>
      </c>
      <c r="AG275" s="10">
        <f t="shared" si="25"/>
        <v>0</v>
      </c>
      <c r="AH275" s="10">
        <f t="shared" si="25"/>
        <v>0</v>
      </c>
      <c r="AI275" s="10">
        <f t="shared" si="25"/>
        <v>0</v>
      </c>
      <c r="AJ275" s="10">
        <f t="shared" si="25"/>
        <v>6</v>
      </c>
      <c r="AK275" s="10">
        <f t="shared" si="25"/>
        <v>0</v>
      </c>
      <c r="AL275" s="10">
        <f t="shared" si="25"/>
        <v>0</v>
      </c>
      <c r="AM275" s="10">
        <f t="shared" si="25"/>
        <v>0</v>
      </c>
      <c r="AN275" s="10">
        <f t="shared" si="25"/>
        <v>0</v>
      </c>
      <c r="AO275" s="10">
        <f t="shared" si="25"/>
        <v>0</v>
      </c>
      <c r="AP275" s="39">
        <f t="shared" si="25"/>
        <v>16</v>
      </c>
      <c r="AQ275" s="11"/>
      <c r="AR275" s="26"/>
      <c r="AS275" s="26"/>
      <c r="AT275" s="12"/>
    </row>
    <row r="276" spans="3:43" ht="12.75">
      <c r="C276" s="2" t="s">
        <v>197</v>
      </c>
      <c r="D276" s="2">
        <f>D275/15</f>
        <v>0.06666666666666667</v>
      </c>
      <c r="E276" s="2">
        <f aca="true" t="shared" si="26" ref="E276:AP276">E275/15</f>
        <v>0</v>
      </c>
      <c r="F276" s="2">
        <f t="shared" si="26"/>
        <v>0</v>
      </c>
      <c r="G276" s="2">
        <f t="shared" si="26"/>
        <v>0.9333333333333333</v>
      </c>
      <c r="H276" s="2">
        <f t="shared" si="26"/>
        <v>0</v>
      </c>
      <c r="I276" s="2">
        <f t="shared" si="26"/>
        <v>0</v>
      </c>
      <c r="J276" s="2">
        <f t="shared" si="26"/>
        <v>0.13333333333333333</v>
      </c>
      <c r="K276" s="2">
        <f t="shared" si="26"/>
        <v>0</v>
      </c>
      <c r="L276" s="2">
        <f t="shared" si="26"/>
        <v>0.06666666666666667</v>
      </c>
      <c r="M276" s="2">
        <f t="shared" si="26"/>
        <v>0</v>
      </c>
      <c r="N276" s="2">
        <f t="shared" si="26"/>
        <v>0.2</v>
      </c>
      <c r="O276" s="2">
        <f t="shared" si="26"/>
        <v>0.2</v>
      </c>
      <c r="P276" s="2">
        <f t="shared" si="26"/>
        <v>0</v>
      </c>
      <c r="Q276" s="2">
        <f t="shared" si="26"/>
        <v>0</v>
      </c>
      <c r="R276" s="2">
        <f t="shared" si="26"/>
        <v>0</v>
      </c>
      <c r="S276" s="2">
        <f t="shared" si="26"/>
        <v>0</v>
      </c>
      <c r="T276" s="2">
        <f t="shared" si="26"/>
        <v>0.06666666666666667</v>
      </c>
      <c r="U276" s="2">
        <f t="shared" si="26"/>
        <v>0</v>
      </c>
      <c r="V276" s="2">
        <f t="shared" si="26"/>
        <v>0</v>
      </c>
      <c r="W276" s="2">
        <f t="shared" si="26"/>
        <v>0</v>
      </c>
      <c r="X276" s="2">
        <f t="shared" si="26"/>
        <v>0</v>
      </c>
      <c r="Y276" s="2">
        <f t="shared" si="26"/>
        <v>0.06666666666666667</v>
      </c>
      <c r="Z276" s="2">
        <f t="shared" si="26"/>
        <v>0.2</v>
      </c>
      <c r="AA276" s="2">
        <f t="shared" si="26"/>
        <v>0</v>
      </c>
      <c r="AB276" s="2">
        <f t="shared" si="26"/>
        <v>0</v>
      </c>
      <c r="AC276" s="2">
        <f t="shared" si="26"/>
        <v>0</v>
      </c>
      <c r="AD276" s="2">
        <f t="shared" si="26"/>
        <v>0.06666666666666667</v>
      </c>
      <c r="AE276" s="2">
        <f t="shared" si="26"/>
        <v>0</v>
      </c>
      <c r="AF276" s="2">
        <f t="shared" si="26"/>
        <v>0.26666666666666666</v>
      </c>
      <c r="AG276" s="2">
        <f t="shared" si="26"/>
        <v>0</v>
      </c>
      <c r="AH276" s="2">
        <f t="shared" si="26"/>
        <v>0</v>
      </c>
      <c r="AI276" s="2">
        <f t="shared" si="26"/>
        <v>0</v>
      </c>
      <c r="AJ276" s="2">
        <f t="shared" si="26"/>
        <v>0.4</v>
      </c>
      <c r="AK276" s="2">
        <f t="shared" si="26"/>
        <v>0</v>
      </c>
      <c r="AL276" s="2">
        <f t="shared" si="26"/>
        <v>0</v>
      </c>
      <c r="AM276" s="2">
        <f t="shared" si="26"/>
        <v>0</v>
      </c>
      <c r="AN276" s="2">
        <f t="shared" si="26"/>
        <v>0</v>
      </c>
      <c r="AO276" s="2">
        <f t="shared" si="26"/>
        <v>0</v>
      </c>
      <c r="AP276" s="16">
        <f t="shared" si="26"/>
        <v>1.0666666666666667</v>
      </c>
      <c r="AQ276" s="13"/>
    </row>
    <row r="277" spans="3:43" ht="12.75">
      <c r="C277" s="2" t="s">
        <v>108</v>
      </c>
      <c r="D277" s="2">
        <v>1</v>
      </c>
      <c r="E277" s="2">
        <v>0</v>
      </c>
      <c r="F277" s="2">
        <v>0</v>
      </c>
      <c r="G277" s="2">
        <v>14</v>
      </c>
      <c r="H277" s="2">
        <v>0</v>
      </c>
      <c r="I277" s="2">
        <v>0</v>
      </c>
      <c r="J277" s="2">
        <v>2</v>
      </c>
      <c r="K277" s="2">
        <v>0</v>
      </c>
      <c r="L277" s="2">
        <v>1</v>
      </c>
      <c r="M277" s="2">
        <v>0</v>
      </c>
      <c r="N277" s="2">
        <v>2</v>
      </c>
      <c r="O277" s="2">
        <v>2</v>
      </c>
      <c r="P277" s="2">
        <v>0</v>
      </c>
      <c r="Q277" s="2">
        <v>0</v>
      </c>
      <c r="R277" s="2">
        <v>0</v>
      </c>
      <c r="S277" s="2">
        <v>0</v>
      </c>
      <c r="T277" s="2">
        <v>1</v>
      </c>
      <c r="U277" s="2">
        <v>0</v>
      </c>
      <c r="V277" s="2">
        <v>0</v>
      </c>
      <c r="W277" s="2">
        <v>0</v>
      </c>
      <c r="X277" s="2">
        <v>0</v>
      </c>
      <c r="Y277" s="2">
        <v>1</v>
      </c>
      <c r="Z277" s="2">
        <v>3</v>
      </c>
      <c r="AA277" s="2">
        <v>0</v>
      </c>
      <c r="AB277" s="2">
        <v>0</v>
      </c>
      <c r="AC277" s="2">
        <v>0</v>
      </c>
      <c r="AD277" s="2">
        <v>1</v>
      </c>
      <c r="AE277" s="2">
        <v>0</v>
      </c>
      <c r="AF277" s="2">
        <v>4</v>
      </c>
      <c r="AG277" s="2">
        <v>0</v>
      </c>
      <c r="AH277" s="2">
        <v>0</v>
      </c>
      <c r="AI277" s="2">
        <v>0</v>
      </c>
      <c r="AJ277" s="2">
        <v>3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16">
        <v>7</v>
      </c>
      <c r="AQ277" s="5"/>
    </row>
    <row r="278" spans="3:43" ht="12.75">
      <c r="C278" s="2" t="s">
        <v>198</v>
      </c>
      <c r="D278" s="2">
        <f>(D277/15)*100</f>
        <v>6.666666666666667</v>
      </c>
      <c r="E278" s="2">
        <f aca="true" t="shared" si="27" ref="E278:AP278">(E277/15)*100</f>
        <v>0</v>
      </c>
      <c r="F278" s="2">
        <f t="shared" si="27"/>
        <v>0</v>
      </c>
      <c r="G278" s="2">
        <f t="shared" si="27"/>
        <v>93.33333333333333</v>
      </c>
      <c r="H278" s="2">
        <f t="shared" si="27"/>
        <v>0</v>
      </c>
      <c r="I278" s="2">
        <f t="shared" si="27"/>
        <v>0</v>
      </c>
      <c r="J278" s="2">
        <f t="shared" si="27"/>
        <v>13.333333333333334</v>
      </c>
      <c r="K278" s="2">
        <f t="shared" si="27"/>
        <v>0</v>
      </c>
      <c r="L278" s="2">
        <f t="shared" si="27"/>
        <v>6.666666666666667</v>
      </c>
      <c r="M278" s="2">
        <f t="shared" si="27"/>
        <v>0</v>
      </c>
      <c r="N278" s="2">
        <f t="shared" si="27"/>
        <v>13.333333333333334</v>
      </c>
      <c r="O278" s="2">
        <f t="shared" si="27"/>
        <v>13.333333333333334</v>
      </c>
      <c r="P278" s="2">
        <f t="shared" si="27"/>
        <v>0</v>
      </c>
      <c r="Q278" s="2">
        <f t="shared" si="27"/>
        <v>0</v>
      </c>
      <c r="R278" s="2">
        <f t="shared" si="27"/>
        <v>0</v>
      </c>
      <c r="S278" s="2">
        <f t="shared" si="27"/>
        <v>0</v>
      </c>
      <c r="T278" s="2">
        <f t="shared" si="27"/>
        <v>6.666666666666667</v>
      </c>
      <c r="U278" s="2">
        <f t="shared" si="27"/>
        <v>0</v>
      </c>
      <c r="V278" s="2">
        <f t="shared" si="27"/>
        <v>0</v>
      </c>
      <c r="W278" s="2">
        <f t="shared" si="27"/>
        <v>0</v>
      </c>
      <c r="X278" s="2">
        <f t="shared" si="27"/>
        <v>0</v>
      </c>
      <c r="Y278" s="2">
        <f t="shared" si="27"/>
        <v>6.666666666666667</v>
      </c>
      <c r="Z278" s="2">
        <f t="shared" si="27"/>
        <v>20</v>
      </c>
      <c r="AA278" s="2">
        <f t="shared" si="27"/>
        <v>0</v>
      </c>
      <c r="AB278" s="2">
        <f t="shared" si="27"/>
        <v>0</v>
      </c>
      <c r="AC278" s="2">
        <f t="shared" si="27"/>
        <v>0</v>
      </c>
      <c r="AD278" s="2">
        <f t="shared" si="27"/>
        <v>6.666666666666667</v>
      </c>
      <c r="AE278" s="2">
        <f t="shared" si="27"/>
        <v>0</v>
      </c>
      <c r="AF278" s="2">
        <f t="shared" si="27"/>
        <v>26.666666666666668</v>
      </c>
      <c r="AG278" s="2">
        <f t="shared" si="27"/>
        <v>0</v>
      </c>
      <c r="AH278" s="2">
        <f t="shared" si="27"/>
        <v>0</v>
      </c>
      <c r="AI278" s="2">
        <f t="shared" si="27"/>
        <v>0</v>
      </c>
      <c r="AJ278" s="2">
        <f t="shared" si="27"/>
        <v>20</v>
      </c>
      <c r="AK278" s="2">
        <f t="shared" si="27"/>
        <v>0</v>
      </c>
      <c r="AL278" s="2">
        <f t="shared" si="27"/>
        <v>0</v>
      </c>
      <c r="AM278" s="2">
        <f t="shared" si="27"/>
        <v>0</v>
      </c>
      <c r="AN278" s="2">
        <f t="shared" si="27"/>
        <v>0</v>
      </c>
      <c r="AO278" s="2">
        <f t="shared" si="27"/>
        <v>0</v>
      </c>
      <c r="AP278" s="2">
        <f t="shared" si="27"/>
        <v>46.666666666666664</v>
      </c>
      <c r="AQ278" s="5"/>
    </row>
    <row r="280" spans="1:46" s="4" customFormat="1" ht="15.75">
      <c r="A280" s="3" t="s">
        <v>107</v>
      </c>
      <c r="B280" s="4" t="s">
        <v>106</v>
      </c>
      <c r="C280" s="4" t="s">
        <v>194</v>
      </c>
      <c r="D280" s="4" t="s">
        <v>1</v>
      </c>
      <c r="E280" s="4" t="s">
        <v>1</v>
      </c>
      <c r="F280" s="4" t="s">
        <v>1</v>
      </c>
      <c r="G280" s="4" t="s">
        <v>1</v>
      </c>
      <c r="H280" s="4" t="s">
        <v>1</v>
      </c>
      <c r="I280" s="4" t="s">
        <v>2</v>
      </c>
      <c r="J280" s="4" t="s">
        <v>3</v>
      </c>
      <c r="K280" s="4" t="s">
        <v>3</v>
      </c>
      <c r="L280" s="4" t="s">
        <v>3</v>
      </c>
      <c r="M280" s="4" t="s">
        <v>3</v>
      </c>
      <c r="N280" s="4" t="s">
        <v>3</v>
      </c>
      <c r="O280" s="4" t="s">
        <v>4</v>
      </c>
      <c r="P280" s="4" t="s">
        <v>5</v>
      </c>
      <c r="Q280" s="4" t="s">
        <v>5</v>
      </c>
      <c r="R280" s="4" t="s">
        <v>5</v>
      </c>
      <c r="S280" s="4" t="s">
        <v>5</v>
      </c>
      <c r="T280" s="4" t="s">
        <v>5</v>
      </c>
      <c r="U280" s="4" t="s">
        <v>5</v>
      </c>
      <c r="V280" s="4" t="s">
        <v>5</v>
      </c>
      <c r="W280" s="4" t="s">
        <v>5</v>
      </c>
      <c r="X280" s="4" t="s">
        <v>5</v>
      </c>
      <c r="Y280" s="4" t="s">
        <v>5</v>
      </c>
      <c r="Z280" s="4" t="s">
        <v>5</v>
      </c>
      <c r="AA280" s="4" t="s">
        <v>5</v>
      </c>
      <c r="AB280" s="4" t="s">
        <v>5</v>
      </c>
      <c r="AC280" s="4" t="s">
        <v>5</v>
      </c>
      <c r="AD280" s="4" t="s">
        <v>5</v>
      </c>
      <c r="AE280" s="4" t="s">
        <v>5</v>
      </c>
      <c r="AF280" s="4" t="s">
        <v>5</v>
      </c>
      <c r="AG280" s="4" t="s">
        <v>6</v>
      </c>
      <c r="AH280" s="4" t="s">
        <v>7</v>
      </c>
      <c r="AI280" s="4" t="s">
        <v>8</v>
      </c>
      <c r="AJ280" s="4" t="s">
        <v>9</v>
      </c>
      <c r="AK280" s="4" t="s">
        <v>9</v>
      </c>
      <c r="AL280" s="4" t="s">
        <v>9</v>
      </c>
      <c r="AM280" s="4" t="s">
        <v>9</v>
      </c>
      <c r="AN280" s="4" t="s">
        <v>9</v>
      </c>
      <c r="AO280" s="4" t="s">
        <v>9</v>
      </c>
      <c r="AP280" s="4" t="s">
        <v>10</v>
      </c>
      <c r="AQ280" s="5" t="s">
        <v>190</v>
      </c>
      <c r="AR280" s="6" t="s">
        <v>204</v>
      </c>
      <c r="AS280" s="7" t="s">
        <v>11</v>
      </c>
      <c r="AT280" s="7" t="s">
        <v>12</v>
      </c>
    </row>
    <row r="281" spans="1:46" s="4" customFormat="1" ht="12.75">
      <c r="A281" s="4" t="s">
        <v>192</v>
      </c>
      <c r="B281" s="4" t="s">
        <v>14</v>
      </c>
      <c r="C281" s="4" t="s">
        <v>195</v>
      </c>
      <c r="D281" s="4" t="s">
        <v>15</v>
      </c>
      <c r="E281" s="4" t="s">
        <v>16</v>
      </c>
      <c r="F281" s="4" t="s">
        <v>17</v>
      </c>
      <c r="G281" s="4" t="s">
        <v>18</v>
      </c>
      <c r="H281" s="4" t="s">
        <v>19</v>
      </c>
      <c r="I281" s="4" t="s">
        <v>20</v>
      </c>
      <c r="J281" s="4" t="s">
        <v>21</v>
      </c>
      <c r="K281" s="4" t="s">
        <v>22</v>
      </c>
      <c r="L281" s="4" t="s">
        <v>23</v>
      </c>
      <c r="M281" s="4" t="s">
        <v>24</v>
      </c>
      <c r="N281" s="4" t="s">
        <v>25</v>
      </c>
      <c r="O281" s="4" t="s">
        <v>4</v>
      </c>
      <c r="P281" s="4" t="s">
        <v>26</v>
      </c>
      <c r="Q281" s="4" t="s">
        <v>27</v>
      </c>
      <c r="R281" s="4" t="s">
        <v>28</v>
      </c>
      <c r="S281" s="4" t="s">
        <v>29</v>
      </c>
      <c r="T281" s="4" t="s">
        <v>30</v>
      </c>
      <c r="U281" s="4" t="s">
        <v>31</v>
      </c>
      <c r="V281" s="4" t="s">
        <v>32</v>
      </c>
      <c r="W281" s="4" t="s">
        <v>33</v>
      </c>
      <c r="X281" s="4" t="s">
        <v>34</v>
      </c>
      <c r="Y281" s="4" t="s">
        <v>35</v>
      </c>
      <c r="Z281" s="4" t="s">
        <v>36</v>
      </c>
      <c r="AA281" s="4" t="s">
        <v>37</v>
      </c>
      <c r="AB281" s="4" t="s">
        <v>38</v>
      </c>
      <c r="AC281" s="4" t="s">
        <v>39</v>
      </c>
      <c r="AD281" s="4" t="s">
        <v>40</v>
      </c>
      <c r="AE281" s="4" t="s">
        <v>41</v>
      </c>
      <c r="AF281" s="4" t="s">
        <v>42</v>
      </c>
      <c r="AG281" s="4" t="s">
        <v>6</v>
      </c>
      <c r="AH281" s="4" t="s">
        <v>43</v>
      </c>
      <c r="AI281" s="4" t="s">
        <v>8</v>
      </c>
      <c r="AJ281" s="4" t="s">
        <v>44</v>
      </c>
      <c r="AK281" s="4" t="s">
        <v>45</v>
      </c>
      <c r="AL281" s="4" t="s">
        <v>46</v>
      </c>
      <c r="AM281" s="4" t="s">
        <v>47</v>
      </c>
      <c r="AN281" s="4" t="s">
        <v>48</v>
      </c>
      <c r="AO281" s="4" t="s">
        <v>49</v>
      </c>
      <c r="AP281" s="4" t="s">
        <v>50</v>
      </c>
      <c r="AQ281" s="5" t="s">
        <v>191</v>
      </c>
      <c r="AR281" s="6" t="s">
        <v>202</v>
      </c>
      <c r="AS281" s="7" t="s">
        <v>51</v>
      </c>
      <c r="AT281" s="7" t="s">
        <v>52</v>
      </c>
    </row>
    <row r="282" spans="2:46" ht="12.75">
      <c r="B282" s="2">
        <v>10</v>
      </c>
      <c r="C282" s="2" t="s">
        <v>196</v>
      </c>
      <c r="D282" s="1" t="s">
        <v>53</v>
      </c>
      <c r="E282" s="1" t="s">
        <v>16</v>
      </c>
      <c r="F282" s="1" t="s">
        <v>118</v>
      </c>
      <c r="G282" s="1" t="s">
        <v>54</v>
      </c>
      <c r="H282" s="1" t="s">
        <v>55</v>
      </c>
      <c r="I282" s="1" t="s">
        <v>20</v>
      </c>
      <c r="J282" s="1" t="s">
        <v>56</v>
      </c>
      <c r="K282" s="1" t="s">
        <v>57</v>
      </c>
      <c r="L282" s="1" t="s">
        <v>58</v>
      </c>
      <c r="M282" s="1" t="s">
        <v>59</v>
      </c>
      <c r="N282" s="1" t="s">
        <v>109</v>
      </c>
      <c r="O282" s="1" t="s">
        <v>60</v>
      </c>
      <c r="P282" s="1" t="s">
        <v>61</v>
      </c>
      <c r="Q282" s="1" t="s">
        <v>62</v>
      </c>
      <c r="R282" s="1" t="s">
        <v>110</v>
      </c>
      <c r="S282" s="1" t="s">
        <v>63</v>
      </c>
      <c r="T282" s="1" t="s">
        <v>64</v>
      </c>
      <c r="U282" s="1" t="s">
        <v>65</v>
      </c>
      <c r="V282" s="1" t="s">
        <v>66</v>
      </c>
      <c r="W282" s="1" t="s">
        <v>67</v>
      </c>
      <c r="X282" s="1" t="s">
        <v>68</v>
      </c>
      <c r="Y282" s="1" t="s">
        <v>69</v>
      </c>
      <c r="Z282" s="1" t="s">
        <v>70</v>
      </c>
      <c r="AA282" s="1" t="s">
        <v>71</v>
      </c>
      <c r="AB282" s="1" t="s">
        <v>111</v>
      </c>
      <c r="AC282" s="1" t="s">
        <v>72</v>
      </c>
      <c r="AD282" s="1" t="s">
        <v>73</v>
      </c>
      <c r="AE282" s="1" t="s">
        <v>74</v>
      </c>
      <c r="AF282" s="1" t="s">
        <v>112</v>
      </c>
      <c r="AG282" s="1" t="s">
        <v>114</v>
      </c>
      <c r="AH282" s="1" t="s">
        <v>113</v>
      </c>
      <c r="AI282" s="1" t="s">
        <v>114</v>
      </c>
      <c r="AJ282" s="1" t="s">
        <v>114</v>
      </c>
      <c r="AK282" s="1" t="s">
        <v>114</v>
      </c>
      <c r="AL282" s="1" t="s">
        <v>114</v>
      </c>
      <c r="AM282" s="1" t="s">
        <v>114</v>
      </c>
      <c r="AN282" s="1" t="s">
        <v>114</v>
      </c>
      <c r="AO282" s="1" t="s">
        <v>114</v>
      </c>
      <c r="AP282" s="1" t="s">
        <v>114</v>
      </c>
      <c r="AQ282" s="5" t="s">
        <v>199</v>
      </c>
      <c r="AR282" s="6" t="s">
        <v>201</v>
      </c>
      <c r="AS282" s="6"/>
      <c r="AT282" s="7"/>
    </row>
    <row r="283" spans="3:46" ht="12.75">
      <c r="C283" s="2">
        <v>91001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1</v>
      </c>
      <c r="O283" s="2">
        <v>1</v>
      </c>
      <c r="P283" s="2">
        <v>1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1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5">
        <v>15.899999999999999</v>
      </c>
      <c r="AR283" s="6">
        <v>556.2961015081115</v>
      </c>
      <c r="AS283" s="6">
        <v>367.8193349986328</v>
      </c>
      <c r="AT283" s="6">
        <v>0.45966204253898013</v>
      </c>
    </row>
    <row r="284" spans="3:46" ht="12.75">
      <c r="C284" s="2">
        <v>91003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1</v>
      </c>
      <c r="O284" s="2">
        <v>0</v>
      </c>
      <c r="P284" s="2">
        <v>0</v>
      </c>
      <c r="Q284" s="2">
        <v>0</v>
      </c>
      <c r="R284" s="2">
        <v>0</v>
      </c>
      <c r="S284" s="2">
        <v>1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2</v>
      </c>
      <c r="AG284" s="2">
        <v>0</v>
      </c>
      <c r="AH284" s="2">
        <v>1</v>
      </c>
      <c r="AI284" s="2">
        <v>0</v>
      </c>
      <c r="AJ284" s="2">
        <v>1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1</v>
      </c>
      <c r="AQ284" s="5">
        <v>15.5</v>
      </c>
      <c r="AR284" s="6">
        <v>527.3498932691475</v>
      </c>
      <c r="AS284" s="6">
        <v>1388.5966665843503</v>
      </c>
      <c r="AT284" s="6">
        <v>0.682881202537601</v>
      </c>
    </row>
    <row r="285" spans="3:46" ht="12.75">
      <c r="C285" s="2">
        <v>91004</v>
      </c>
      <c r="D285" s="2">
        <v>0</v>
      </c>
      <c r="E285" s="2">
        <v>0</v>
      </c>
      <c r="F285" s="2">
        <v>0</v>
      </c>
      <c r="G285" s="2">
        <v>0</v>
      </c>
      <c r="H285" s="2">
        <v>1</v>
      </c>
      <c r="I285" s="2">
        <v>1</v>
      </c>
      <c r="J285" s="2">
        <v>1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1</v>
      </c>
      <c r="R285" s="2">
        <v>0</v>
      </c>
      <c r="S285" s="2">
        <v>0</v>
      </c>
      <c r="T285" s="2">
        <v>1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5">
        <v>13.7</v>
      </c>
      <c r="AR285" s="6">
        <v>309.66542511254164</v>
      </c>
      <c r="AS285" s="6">
        <v>193.09508459740215</v>
      </c>
      <c r="AT285" s="6">
        <v>0.4596620425389659</v>
      </c>
    </row>
    <row r="286" spans="3:46" ht="12.75">
      <c r="C286" s="2">
        <v>91005</v>
      </c>
      <c r="D286" s="2">
        <v>4</v>
      </c>
      <c r="E286" s="2">
        <v>0</v>
      </c>
      <c r="F286" s="2">
        <v>1</v>
      </c>
      <c r="G286" s="2">
        <v>0</v>
      </c>
      <c r="H286" s="2">
        <v>0</v>
      </c>
      <c r="I286" s="2">
        <v>0</v>
      </c>
      <c r="J286" s="2">
        <v>2</v>
      </c>
      <c r="K286" s="2">
        <v>0</v>
      </c>
      <c r="L286" s="2">
        <v>0</v>
      </c>
      <c r="M286" s="2">
        <v>0</v>
      </c>
      <c r="N286" s="2">
        <v>1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1</v>
      </c>
      <c r="U286" s="2">
        <v>1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1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5">
        <v>15.4</v>
      </c>
      <c r="AR286" s="6">
        <v>520.3518152650936</v>
      </c>
      <c r="AS286" s="6">
        <v>2652.904102426641</v>
      </c>
      <c r="AT286" s="6">
        <v>0.4596620425390938</v>
      </c>
    </row>
    <row r="287" spans="3:46" ht="12.75">
      <c r="C287" s="2">
        <v>91006</v>
      </c>
      <c r="D287" s="2">
        <v>0</v>
      </c>
      <c r="E287" s="2">
        <v>0</v>
      </c>
      <c r="F287" s="2">
        <v>1</v>
      </c>
      <c r="G287" s="2">
        <v>0</v>
      </c>
      <c r="H287" s="2">
        <v>0</v>
      </c>
      <c r="I287" s="2">
        <v>0</v>
      </c>
      <c r="J287" s="2">
        <v>1</v>
      </c>
      <c r="K287" s="2">
        <v>0</v>
      </c>
      <c r="L287" s="2">
        <v>0</v>
      </c>
      <c r="M287" s="2">
        <v>0</v>
      </c>
      <c r="N287" s="2">
        <v>2</v>
      </c>
      <c r="O287" s="2">
        <v>0</v>
      </c>
      <c r="P287" s="2">
        <v>2</v>
      </c>
      <c r="Q287" s="2">
        <v>1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5">
        <v>18.1</v>
      </c>
      <c r="AR287" s="6">
        <v>524.204208895622</v>
      </c>
      <c r="AS287" s="6">
        <v>117.30605263390268</v>
      </c>
      <c r="AT287" s="6">
        <v>0.45966204253898013</v>
      </c>
    </row>
    <row r="288" spans="3:46" ht="12.75">
      <c r="C288" s="2">
        <v>91007</v>
      </c>
      <c r="D288" s="2">
        <v>1</v>
      </c>
      <c r="E288" s="2">
        <v>0</v>
      </c>
      <c r="F288" s="2">
        <v>0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3</v>
      </c>
      <c r="O288" s="2">
        <v>0</v>
      </c>
      <c r="P288" s="2">
        <v>1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1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1</v>
      </c>
      <c r="AG288" s="2">
        <v>0</v>
      </c>
      <c r="AH288" s="2">
        <v>0</v>
      </c>
      <c r="AI288" s="2">
        <v>0</v>
      </c>
      <c r="AJ288" s="2">
        <v>1</v>
      </c>
      <c r="AK288" s="2">
        <v>0</v>
      </c>
      <c r="AL288" s="2">
        <v>1</v>
      </c>
      <c r="AM288" s="2">
        <v>0</v>
      </c>
      <c r="AN288" s="2">
        <v>0</v>
      </c>
      <c r="AO288" s="2">
        <v>0</v>
      </c>
      <c r="AP288" s="2">
        <v>3</v>
      </c>
      <c r="AQ288" s="5">
        <v>15.3</v>
      </c>
      <c r="AR288" s="6">
        <v>513.4466036792863</v>
      </c>
      <c r="AS288" s="6">
        <v>183.0529412523544</v>
      </c>
      <c r="AT288" s="6">
        <v>0.4596620425389659</v>
      </c>
    </row>
    <row r="289" spans="3:46" ht="12.75">
      <c r="C289" s="2">
        <v>91008</v>
      </c>
      <c r="D289" s="2">
        <v>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1</v>
      </c>
      <c r="AG289" s="2">
        <v>0</v>
      </c>
      <c r="AH289" s="2">
        <v>0</v>
      </c>
      <c r="AI289" s="2">
        <v>1</v>
      </c>
      <c r="AJ289" s="2">
        <v>1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5">
        <v>15.899999999999999</v>
      </c>
      <c r="AR289" s="6">
        <v>556.2961015081115</v>
      </c>
      <c r="AS289" s="6">
        <v>538.4145834115483</v>
      </c>
      <c r="AT289" s="6">
        <v>0.45966204253898013</v>
      </c>
    </row>
    <row r="290" spans="3:46" ht="12.75">
      <c r="C290" s="2">
        <v>91009</v>
      </c>
      <c r="D290" s="2">
        <v>0</v>
      </c>
      <c r="E290" s="2">
        <v>1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1</v>
      </c>
      <c r="Z290" s="2">
        <v>1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1</v>
      </c>
      <c r="AG290" s="2">
        <v>0</v>
      </c>
      <c r="AH290" s="2">
        <v>1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5">
        <v>20.6</v>
      </c>
      <c r="AR290" s="6">
        <v>706.954219419409</v>
      </c>
      <c r="AS290" s="6">
        <v>443.2267500384535</v>
      </c>
      <c r="AT290" s="6">
        <v>0.45966204253898013</v>
      </c>
    </row>
    <row r="291" spans="3:46" ht="12.75">
      <c r="C291" s="2">
        <v>91010</v>
      </c>
      <c r="D291" s="2">
        <v>1</v>
      </c>
      <c r="E291" s="2">
        <v>0</v>
      </c>
      <c r="F291" s="2">
        <v>0</v>
      </c>
      <c r="G291" s="2">
        <v>1</v>
      </c>
      <c r="H291" s="2">
        <v>0</v>
      </c>
      <c r="I291" s="2">
        <v>0</v>
      </c>
      <c r="J291" s="2">
        <v>1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1</v>
      </c>
      <c r="Q291" s="2">
        <v>0</v>
      </c>
      <c r="R291" s="2">
        <v>0</v>
      </c>
      <c r="S291" s="2">
        <v>1</v>
      </c>
      <c r="T291" s="2">
        <v>0</v>
      </c>
      <c r="U291" s="2">
        <v>0</v>
      </c>
      <c r="V291" s="2">
        <v>0</v>
      </c>
      <c r="W291" s="2">
        <v>0</v>
      </c>
      <c r="X291" s="2">
        <v>1</v>
      </c>
      <c r="Y291" s="2">
        <v>1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4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5">
        <v>16.3</v>
      </c>
      <c r="AR291" s="6">
        <v>586.8311656131858</v>
      </c>
      <c r="AS291" s="6">
        <v>3368.852373253355</v>
      </c>
      <c r="AT291" s="6">
        <v>0.45966204253886644</v>
      </c>
    </row>
    <row r="292" spans="3:46" ht="12.75">
      <c r="C292" s="2">
        <v>91011</v>
      </c>
      <c r="D292" s="2">
        <v>1</v>
      </c>
      <c r="E292" s="2">
        <v>1</v>
      </c>
      <c r="F292" s="2">
        <v>0</v>
      </c>
      <c r="G292" s="2">
        <v>0</v>
      </c>
      <c r="H292" s="2">
        <v>0</v>
      </c>
      <c r="I292" s="2">
        <v>1</v>
      </c>
      <c r="J292" s="2">
        <v>0</v>
      </c>
      <c r="K292" s="2">
        <v>0</v>
      </c>
      <c r="L292" s="2">
        <v>0</v>
      </c>
      <c r="M292" s="2">
        <v>0</v>
      </c>
      <c r="N292" s="2">
        <v>3</v>
      </c>
      <c r="O292" s="2">
        <v>0</v>
      </c>
      <c r="P292" s="2">
        <v>0</v>
      </c>
      <c r="Q292" s="2">
        <v>0</v>
      </c>
      <c r="R292" s="2">
        <v>0</v>
      </c>
      <c r="S292" s="2">
        <v>1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3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1</v>
      </c>
      <c r="AG292" s="2">
        <v>0</v>
      </c>
      <c r="AH292" s="2">
        <v>2</v>
      </c>
      <c r="AI292" s="2">
        <v>1</v>
      </c>
      <c r="AJ292" s="2">
        <v>2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1</v>
      </c>
      <c r="AQ292" s="5">
        <v>15.3</v>
      </c>
      <c r="AR292" s="6">
        <v>513.4466036792863</v>
      </c>
      <c r="AS292" s="6">
        <v>650.9804220837312</v>
      </c>
      <c r="AT292" s="6">
        <v>0.45966204253898013</v>
      </c>
    </row>
    <row r="293" spans="3:46" ht="12.75">
      <c r="C293" s="2">
        <v>91012</v>
      </c>
      <c r="D293" s="2">
        <v>0</v>
      </c>
      <c r="E293" s="2">
        <v>1</v>
      </c>
      <c r="F293" s="2">
        <v>0</v>
      </c>
      <c r="G293" s="2">
        <v>1</v>
      </c>
      <c r="H293" s="2">
        <v>0</v>
      </c>
      <c r="I293" s="2">
        <v>0</v>
      </c>
      <c r="J293" s="2">
        <v>1</v>
      </c>
      <c r="K293" s="2">
        <v>0</v>
      </c>
      <c r="L293" s="2">
        <v>0</v>
      </c>
      <c r="M293" s="2">
        <v>0</v>
      </c>
      <c r="N293" s="2">
        <v>1</v>
      </c>
      <c r="O293" s="2">
        <v>0</v>
      </c>
      <c r="P293" s="2">
        <v>0</v>
      </c>
      <c r="Q293" s="2">
        <v>0</v>
      </c>
      <c r="R293" s="2">
        <v>0</v>
      </c>
      <c r="S293" s="2">
        <v>1</v>
      </c>
      <c r="T293" s="2">
        <v>1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1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1</v>
      </c>
      <c r="AG293" s="2">
        <v>0</v>
      </c>
      <c r="AH293" s="2">
        <v>0</v>
      </c>
      <c r="AI293" s="2">
        <v>0</v>
      </c>
      <c r="AJ293" s="2">
        <v>1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5">
        <v>16</v>
      </c>
      <c r="AR293" s="6">
        <v>563.7775849919766</v>
      </c>
      <c r="AS293" s="6">
        <v>1457.0406095461942</v>
      </c>
      <c r="AT293" s="6">
        <v>0.45966204253898013</v>
      </c>
    </row>
    <row r="294" spans="3:46" ht="12.75">
      <c r="C294" s="2">
        <v>91013</v>
      </c>
      <c r="D294" s="2">
        <v>0</v>
      </c>
      <c r="E294" s="2">
        <v>1</v>
      </c>
      <c r="F294" s="2">
        <v>0</v>
      </c>
      <c r="G294" s="2">
        <v>1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4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2</v>
      </c>
      <c r="AA294" s="2">
        <v>0</v>
      </c>
      <c r="AB294" s="2">
        <v>1</v>
      </c>
      <c r="AC294" s="2">
        <v>0</v>
      </c>
      <c r="AD294" s="2">
        <v>1</v>
      </c>
      <c r="AE294" s="2">
        <v>0</v>
      </c>
      <c r="AF294" s="2">
        <v>0</v>
      </c>
      <c r="AG294" s="2">
        <v>0</v>
      </c>
      <c r="AH294" s="2">
        <v>1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1</v>
      </c>
      <c r="AQ294" s="5">
        <v>15</v>
      </c>
      <c r="AR294" s="6">
        <v>361.77281352255415</v>
      </c>
      <c r="AS294" s="6">
        <v>427.51353084890616</v>
      </c>
      <c r="AT294" s="6">
        <v>0.4596620425389517</v>
      </c>
    </row>
    <row r="295" spans="3:46" ht="12.75">
      <c r="C295" s="2">
        <v>91014</v>
      </c>
      <c r="D295" s="2">
        <v>0</v>
      </c>
      <c r="E295" s="2">
        <v>0</v>
      </c>
      <c r="F295" s="2">
        <v>1</v>
      </c>
      <c r="G295" s="2">
        <v>1</v>
      </c>
      <c r="H295" s="2">
        <v>0</v>
      </c>
      <c r="I295" s="2">
        <v>0</v>
      </c>
      <c r="J295" s="2">
        <v>1</v>
      </c>
      <c r="K295" s="2">
        <v>0</v>
      </c>
      <c r="L295" s="2">
        <v>0</v>
      </c>
      <c r="M295" s="2">
        <v>0</v>
      </c>
      <c r="N295" s="2">
        <v>2</v>
      </c>
      <c r="O295" s="2">
        <v>0</v>
      </c>
      <c r="P295" s="2">
        <v>1</v>
      </c>
      <c r="Q295" s="2">
        <v>0</v>
      </c>
      <c r="R295" s="2">
        <v>0</v>
      </c>
      <c r="S295" s="2">
        <v>0</v>
      </c>
      <c r="T295" s="2">
        <v>1</v>
      </c>
      <c r="U295" s="2">
        <v>0</v>
      </c>
      <c r="V295" s="2">
        <v>0</v>
      </c>
      <c r="W295" s="2">
        <v>0</v>
      </c>
      <c r="X295" s="2">
        <v>0</v>
      </c>
      <c r="Y295" s="2">
        <v>3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1</v>
      </c>
      <c r="AG295" s="2">
        <v>0</v>
      </c>
      <c r="AH295" s="2">
        <v>0</v>
      </c>
      <c r="AI295" s="2">
        <v>0</v>
      </c>
      <c r="AJ295" s="2">
        <v>2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5">
        <v>15.5</v>
      </c>
      <c r="AR295" s="6">
        <v>527.3498932691475</v>
      </c>
      <c r="AS295" s="6">
        <v>3350.9892866603223</v>
      </c>
      <c r="AT295" s="6">
        <v>0.45966204253886644</v>
      </c>
    </row>
    <row r="296" spans="3:46" ht="12.75">
      <c r="C296" s="2">
        <v>91015</v>
      </c>
      <c r="D296" s="2">
        <v>1</v>
      </c>
      <c r="E296" s="2">
        <v>1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8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5">
        <v>13.9</v>
      </c>
      <c r="AR296" s="6">
        <v>425.86333077168666</v>
      </c>
      <c r="AS296" s="6">
        <v>0</v>
      </c>
      <c r="AT296" s="6">
        <v>0</v>
      </c>
    </row>
    <row r="297" spans="3:46" ht="12.75">
      <c r="C297" s="2">
        <v>91016</v>
      </c>
      <c r="D297" s="2">
        <v>0</v>
      </c>
      <c r="E297" s="2">
        <v>0</v>
      </c>
      <c r="F297" s="2">
        <v>1</v>
      </c>
      <c r="G297" s="2">
        <v>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1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1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1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5">
        <v>15.1</v>
      </c>
      <c r="AR297" s="6">
        <v>366.1268329461255</v>
      </c>
      <c r="AS297" s="6">
        <v>4011.792414121201</v>
      </c>
      <c r="AT297" s="6">
        <v>0.006844880911103246</v>
      </c>
    </row>
    <row r="298" spans="3:46" ht="12.75">
      <c r="C298" s="2">
        <v>91017</v>
      </c>
      <c r="D298" s="2">
        <v>1</v>
      </c>
      <c r="E298" s="2">
        <v>1</v>
      </c>
      <c r="F298" s="2">
        <v>0</v>
      </c>
      <c r="G298" s="2">
        <v>1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1</v>
      </c>
      <c r="O298" s="2">
        <v>0</v>
      </c>
      <c r="P298" s="2">
        <v>1</v>
      </c>
      <c r="Q298" s="2">
        <v>0</v>
      </c>
      <c r="R298" s="2">
        <v>0</v>
      </c>
      <c r="S298" s="2">
        <v>1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1</v>
      </c>
      <c r="AA298" s="2">
        <v>0</v>
      </c>
      <c r="AB298" s="2">
        <v>1</v>
      </c>
      <c r="AC298" s="2">
        <v>1</v>
      </c>
      <c r="AD298" s="2">
        <v>0</v>
      </c>
      <c r="AE298" s="2">
        <v>0</v>
      </c>
      <c r="AF298" s="2">
        <v>2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1</v>
      </c>
      <c r="AQ298" s="5">
        <v>16.6</v>
      </c>
      <c r="AR298" s="6">
        <v>610.827436390241</v>
      </c>
      <c r="AS298" s="6">
        <v>637.857788900826</v>
      </c>
      <c r="AT298" s="6">
        <v>0.45966204253898013</v>
      </c>
    </row>
    <row r="299" spans="3:46" ht="12.75">
      <c r="C299" s="2">
        <v>91018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1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1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2</v>
      </c>
      <c r="AQ299" s="5">
        <v>15.899999999999999</v>
      </c>
      <c r="AR299" s="6">
        <v>556.2961015081115</v>
      </c>
      <c r="AS299" s="6">
        <v>0</v>
      </c>
      <c r="AT299" s="6">
        <v>0</v>
      </c>
    </row>
    <row r="300" spans="3:46" ht="12.75">
      <c r="C300" s="2">
        <v>91019</v>
      </c>
      <c r="D300" s="2">
        <v>0</v>
      </c>
      <c r="E300" s="2">
        <v>0</v>
      </c>
      <c r="F300" s="2">
        <v>1</v>
      </c>
      <c r="G300" s="2">
        <v>0</v>
      </c>
      <c r="H300" s="2">
        <v>0</v>
      </c>
      <c r="I300" s="2">
        <v>1</v>
      </c>
      <c r="J300" s="2">
        <v>0</v>
      </c>
      <c r="K300" s="2">
        <v>0</v>
      </c>
      <c r="L300" s="2">
        <v>0</v>
      </c>
      <c r="M300" s="2">
        <v>0</v>
      </c>
      <c r="N300" s="2">
        <v>3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1</v>
      </c>
      <c r="V300" s="2">
        <v>0</v>
      </c>
      <c r="W300" s="2">
        <v>0</v>
      </c>
      <c r="X300" s="2">
        <v>2</v>
      </c>
      <c r="Y300" s="2">
        <v>0</v>
      </c>
      <c r="Z300" s="2">
        <v>1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1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1</v>
      </c>
      <c r="AQ300" s="5">
        <v>18.7</v>
      </c>
      <c r="AR300" s="6">
        <v>563.2151034830807</v>
      </c>
      <c r="AS300" s="6">
        <v>157.55953823022807</v>
      </c>
      <c r="AT300" s="6">
        <v>0.45966204253898013</v>
      </c>
    </row>
    <row r="301" spans="3:46" ht="12.75">
      <c r="C301" s="2">
        <v>91020</v>
      </c>
      <c r="D301" s="2">
        <v>0</v>
      </c>
      <c r="E301" s="2">
        <v>1</v>
      </c>
      <c r="F301" s="2">
        <v>0</v>
      </c>
      <c r="G301" s="2">
        <v>1</v>
      </c>
      <c r="H301" s="2">
        <v>0</v>
      </c>
      <c r="I301" s="2">
        <v>1</v>
      </c>
      <c r="J301" s="2">
        <v>0</v>
      </c>
      <c r="K301" s="2">
        <v>0</v>
      </c>
      <c r="L301" s="2">
        <v>0</v>
      </c>
      <c r="M301" s="2">
        <v>0</v>
      </c>
      <c r="N301" s="2">
        <v>3</v>
      </c>
      <c r="O301" s="2">
        <v>0</v>
      </c>
      <c r="P301" s="2">
        <v>0</v>
      </c>
      <c r="Q301" s="2">
        <v>0</v>
      </c>
      <c r="R301" s="2">
        <v>0</v>
      </c>
      <c r="S301" s="2">
        <v>3</v>
      </c>
      <c r="T301" s="2">
        <v>1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2</v>
      </c>
      <c r="AG301" s="2">
        <v>0</v>
      </c>
      <c r="AH301" s="2">
        <v>2</v>
      </c>
      <c r="AI301" s="2">
        <v>0</v>
      </c>
      <c r="AJ301" s="2">
        <v>2</v>
      </c>
      <c r="AK301" s="2">
        <v>0</v>
      </c>
      <c r="AL301" s="2">
        <v>0</v>
      </c>
      <c r="AM301" s="2">
        <v>1</v>
      </c>
      <c r="AN301" s="2">
        <v>0</v>
      </c>
      <c r="AO301" s="2">
        <v>0</v>
      </c>
      <c r="AP301" s="2">
        <v>1</v>
      </c>
      <c r="AQ301" s="5">
        <v>14.600000000000001</v>
      </c>
      <c r="AR301" s="6">
        <v>467.6088972809125</v>
      </c>
      <c r="AS301" s="6">
        <v>2964.481043941801</v>
      </c>
      <c r="AT301" s="6">
        <v>0.3972278445894517</v>
      </c>
    </row>
    <row r="302" spans="3:46" ht="12.75">
      <c r="C302" s="2">
        <v>91021</v>
      </c>
      <c r="D302" s="2">
        <v>0</v>
      </c>
      <c r="E302" s="2">
        <v>0</v>
      </c>
      <c r="F302" s="2">
        <v>1</v>
      </c>
      <c r="G302" s="2">
        <v>1</v>
      </c>
      <c r="H302" s="2">
        <v>0</v>
      </c>
      <c r="I302" s="2">
        <v>1</v>
      </c>
      <c r="J302" s="2">
        <v>11</v>
      </c>
      <c r="K302" s="2">
        <v>0</v>
      </c>
      <c r="L302" s="2">
        <v>0</v>
      </c>
      <c r="M302" s="2">
        <v>0</v>
      </c>
      <c r="N302" s="2">
        <v>4</v>
      </c>
      <c r="O302" s="2">
        <v>0</v>
      </c>
      <c r="P302" s="2">
        <v>0</v>
      </c>
      <c r="Q302" s="2">
        <v>0</v>
      </c>
      <c r="R302" s="2">
        <v>1</v>
      </c>
      <c r="S302" s="2">
        <v>1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5">
        <v>15.8</v>
      </c>
      <c r="AR302" s="6">
        <v>548.9138993660548</v>
      </c>
      <c r="AS302" s="6">
        <v>657.6003351765489</v>
      </c>
      <c r="AT302" s="6">
        <v>0.00016210780290748517</v>
      </c>
    </row>
    <row r="303" spans="3:46" ht="12.75">
      <c r="C303" s="2">
        <v>91022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1</v>
      </c>
      <c r="J303" s="2">
        <v>0</v>
      </c>
      <c r="K303" s="2">
        <v>0</v>
      </c>
      <c r="L303" s="2">
        <v>0</v>
      </c>
      <c r="M303" s="2">
        <v>0</v>
      </c>
      <c r="N303" s="2">
        <v>1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1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1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1</v>
      </c>
      <c r="AI303" s="2">
        <v>0</v>
      </c>
      <c r="AJ303" s="2">
        <v>3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5">
        <v>14.3</v>
      </c>
      <c r="AR303" s="6">
        <v>449.2389468686912</v>
      </c>
      <c r="AS303" s="6">
        <v>1108.6432802701138</v>
      </c>
      <c r="AT303" s="6">
        <v>0.34042073706314113</v>
      </c>
    </row>
    <row r="304" spans="3:46" ht="12.75">
      <c r="C304" s="2">
        <v>91023</v>
      </c>
      <c r="D304" s="2">
        <v>0</v>
      </c>
      <c r="E304" s="2">
        <v>1</v>
      </c>
      <c r="F304" s="2">
        <v>1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1</v>
      </c>
      <c r="Q304" s="2">
        <v>0</v>
      </c>
      <c r="R304" s="2">
        <v>0</v>
      </c>
      <c r="S304" s="2">
        <v>2</v>
      </c>
      <c r="T304" s="2">
        <v>0</v>
      </c>
      <c r="U304" s="2">
        <v>1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5">
        <v>17.5</v>
      </c>
      <c r="AR304" s="6">
        <v>487.8953900996365</v>
      </c>
      <c r="AS304" s="6">
        <v>694.7129546712546</v>
      </c>
      <c r="AT304" s="6">
        <v>0.16498747315245055</v>
      </c>
    </row>
    <row r="305" spans="3:46" ht="12.75">
      <c r="C305" s="2">
        <v>91024</v>
      </c>
      <c r="D305" s="2">
        <v>1</v>
      </c>
      <c r="E305" s="2">
        <v>1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1</v>
      </c>
      <c r="T305" s="2">
        <v>2</v>
      </c>
      <c r="U305" s="2">
        <v>0</v>
      </c>
      <c r="V305" s="2">
        <v>0</v>
      </c>
      <c r="W305" s="2">
        <v>0</v>
      </c>
      <c r="X305" s="2">
        <v>0</v>
      </c>
      <c r="Y305" s="2">
        <v>1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5">
        <v>17.7</v>
      </c>
      <c r="AR305" s="6">
        <v>499.70992774400275</v>
      </c>
      <c r="AS305" s="6">
        <v>221.189735951805</v>
      </c>
      <c r="AT305" s="6">
        <v>1.72377466460226</v>
      </c>
    </row>
    <row r="306" spans="3:46" ht="12.75">
      <c r="C306" s="2">
        <v>91025</v>
      </c>
      <c r="D306" s="2">
        <v>0</v>
      </c>
      <c r="E306" s="2">
        <v>0</v>
      </c>
      <c r="F306" s="2">
        <v>1</v>
      </c>
      <c r="G306" s="2">
        <v>1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2</v>
      </c>
      <c r="O306" s="2">
        <v>0</v>
      </c>
      <c r="P306" s="2">
        <v>1</v>
      </c>
      <c r="Q306" s="2">
        <v>1</v>
      </c>
      <c r="R306" s="2">
        <v>0</v>
      </c>
      <c r="S306" s="2">
        <v>0</v>
      </c>
      <c r="T306" s="2">
        <v>1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1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5">
        <v>17.2</v>
      </c>
      <c r="AR306" s="6">
        <v>661.803815865407</v>
      </c>
      <c r="AS306" s="6">
        <v>1836.0964069859517</v>
      </c>
      <c r="AT306" s="6">
        <v>0.45966204253898013</v>
      </c>
    </row>
    <row r="307" spans="3:46" ht="12.75">
      <c r="C307" s="2">
        <v>91026</v>
      </c>
      <c r="D307" s="2">
        <v>0</v>
      </c>
      <c r="E307" s="2">
        <v>0</v>
      </c>
      <c r="F307" s="2">
        <v>1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1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1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5">
        <v>15.6</v>
      </c>
      <c r="AR307" s="6">
        <v>534.4420866280717</v>
      </c>
      <c r="AS307" s="6">
        <v>136.75260654393333</v>
      </c>
      <c r="AT307" s="6">
        <v>0.45966204253898013</v>
      </c>
    </row>
    <row r="308" spans="3:46" ht="12.75">
      <c r="C308" s="2">
        <v>91027</v>
      </c>
      <c r="D308" s="2">
        <v>0</v>
      </c>
      <c r="E308" s="2">
        <v>0</v>
      </c>
      <c r="F308" s="2">
        <v>1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1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1</v>
      </c>
      <c r="AG308" s="2">
        <v>0</v>
      </c>
      <c r="AH308" s="2">
        <v>0</v>
      </c>
      <c r="AI308" s="2">
        <v>0</v>
      </c>
      <c r="AJ308" s="2">
        <v>1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5">
        <v>14.600000000000001</v>
      </c>
      <c r="AR308" s="6">
        <v>467.6088972809125</v>
      </c>
      <c r="AS308" s="6">
        <v>133.8921227696153</v>
      </c>
      <c r="AT308" s="6">
        <v>0.45966204253898013</v>
      </c>
    </row>
    <row r="309" spans="3:46" ht="12.75">
      <c r="C309" s="2">
        <v>91028</v>
      </c>
      <c r="D309" s="2">
        <v>0</v>
      </c>
      <c r="E309" s="2">
        <v>1</v>
      </c>
      <c r="F309" s="2">
        <v>1</v>
      </c>
      <c r="G309" s="2">
        <v>0</v>
      </c>
      <c r="H309" s="2">
        <v>0</v>
      </c>
      <c r="I309" s="2">
        <v>0</v>
      </c>
      <c r="J309" s="2">
        <v>1</v>
      </c>
      <c r="K309" s="2">
        <v>0</v>
      </c>
      <c r="L309" s="2">
        <v>0</v>
      </c>
      <c r="M309" s="2">
        <v>0</v>
      </c>
      <c r="N309" s="2">
        <v>3</v>
      </c>
      <c r="O309" s="2">
        <v>0</v>
      </c>
      <c r="P309" s="2">
        <v>5</v>
      </c>
      <c r="Q309" s="2">
        <v>0</v>
      </c>
      <c r="R309" s="2">
        <v>0</v>
      </c>
      <c r="S309" s="2">
        <v>1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1</v>
      </c>
      <c r="AA309" s="2">
        <v>0</v>
      </c>
      <c r="AB309" s="2">
        <v>0</v>
      </c>
      <c r="AC309" s="2">
        <v>0</v>
      </c>
      <c r="AD309" s="2">
        <v>2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5">
        <v>17.5</v>
      </c>
      <c r="AR309" s="6">
        <v>487.8953900996365</v>
      </c>
      <c r="AS309" s="6">
        <v>221.189735951805</v>
      </c>
      <c r="AT309" s="6">
        <v>0.45966204253898013</v>
      </c>
    </row>
    <row r="310" spans="3:46" ht="12.75">
      <c r="C310" s="2">
        <v>91029</v>
      </c>
      <c r="D310" s="2">
        <v>1</v>
      </c>
      <c r="E310" s="2">
        <v>1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1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1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5">
        <v>17.7</v>
      </c>
      <c r="AR310" s="6">
        <v>499.70992774400275</v>
      </c>
      <c r="AS310" s="6">
        <v>0</v>
      </c>
      <c r="AT310" s="6">
        <v>0</v>
      </c>
    </row>
    <row r="311" spans="3:46" ht="12.75">
      <c r="C311" s="2">
        <v>91030</v>
      </c>
      <c r="D311" s="2">
        <v>1</v>
      </c>
      <c r="E311" s="2">
        <v>0</v>
      </c>
      <c r="F311" s="2">
        <v>1</v>
      </c>
      <c r="G311" s="2">
        <v>0</v>
      </c>
      <c r="H311" s="2">
        <v>0</v>
      </c>
      <c r="I311" s="2">
        <v>0</v>
      </c>
      <c r="J311" s="2">
        <v>1</v>
      </c>
      <c r="K311" s="2">
        <v>0</v>
      </c>
      <c r="L311" s="2">
        <v>0</v>
      </c>
      <c r="M311" s="2">
        <v>0</v>
      </c>
      <c r="N311" s="2">
        <v>1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2</v>
      </c>
      <c r="U311" s="2">
        <v>0</v>
      </c>
      <c r="V311" s="2">
        <v>0</v>
      </c>
      <c r="W311" s="2">
        <v>0</v>
      </c>
      <c r="X311" s="2">
        <v>0</v>
      </c>
      <c r="Y311" s="2">
        <v>2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5">
        <v>16.8</v>
      </c>
      <c r="AR311" s="6">
        <v>627.367638772943</v>
      </c>
      <c r="AS311" s="6">
        <v>326.28937747376017</v>
      </c>
      <c r="AT311" s="6">
        <v>0.45966204253898013</v>
      </c>
    </row>
    <row r="312" spans="3:46" ht="12.75">
      <c r="C312" s="2">
        <v>91031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2</v>
      </c>
      <c r="O312" s="2">
        <v>0</v>
      </c>
      <c r="P312" s="2">
        <v>0</v>
      </c>
      <c r="Q312" s="2">
        <v>1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1</v>
      </c>
      <c r="AG312" s="2">
        <v>0</v>
      </c>
      <c r="AH312" s="2">
        <v>0</v>
      </c>
      <c r="AI312" s="2">
        <v>0</v>
      </c>
      <c r="AJ312" s="2">
        <v>0</v>
      </c>
      <c r="AK312" s="2">
        <v>1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5">
        <v>15.7</v>
      </c>
      <c r="AR312" s="6">
        <v>541.6296610751166</v>
      </c>
      <c r="AS312" s="6">
        <v>59.40154019786559</v>
      </c>
      <c r="AT312" s="6">
        <v>0.6022766356627223</v>
      </c>
    </row>
    <row r="313" spans="3:46" ht="12.75">
      <c r="C313" s="2">
        <v>91032</v>
      </c>
      <c r="D313" s="2">
        <v>2</v>
      </c>
      <c r="E313" s="2">
        <v>0</v>
      </c>
      <c r="F313" s="2">
        <v>0</v>
      </c>
      <c r="G313" s="2">
        <v>1</v>
      </c>
      <c r="H313" s="2">
        <v>0</v>
      </c>
      <c r="I313" s="2">
        <v>0</v>
      </c>
      <c r="J313" s="2">
        <v>1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2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1</v>
      </c>
      <c r="AI313" s="2">
        <v>0</v>
      </c>
      <c r="AJ313" s="2">
        <v>4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7</v>
      </c>
      <c r="AQ313" s="5">
        <v>15.7</v>
      </c>
      <c r="AR313" s="6">
        <v>541.6296610751166</v>
      </c>
      <c r="AS313" s="6">
        <v>4051.8012284877277</v>
      </c>
      <c r="AT313" s="6">
        <v>0.964366117771533</v>
      </c>
    </row>
    <row r="314" spans="3:46" ht="12.75">
      <c r="C314" s="2">
        <v>91033</v>
      </c>
      <c r="D314" s="2">
        <v>0</v>
      </c>
      <c r="E314" s="2">
        <v>1</v>
      </c>
      <c r="F314" s="2">
        <v>0</v>
      </c>
      <c r="G314" s="2">
        <v>0</v>
      </c>
      <c r="H314" s="2">
        <v>0</v>
      </c>
      <c r="I314" s="2">
        <v>0</v>
      </c>
      <c r="J314" s="2">
        <v>7</v>
      </c>
      <c r="K314" s="2">
        <v>0</v>
      </c>
      <c r="L314" s="2">
        <v>1</v>
      </c>
      <c r="M314" s="2">
        <v>0</v>
      </c>
      <c r="N314" s="2">
        <v>4</v>
      </c>
      <c r="O314" s="2">
        <v>0</v>
      </c>
      <c r="P314" s="2">
        <v>1</v>
      </c>
      <c r="Q314" s="2">
        <v>0</v>
      </c>
      <c r="R314" s="2">
        <v>0</v>
      </c>
      <c r="S314" s="2">
        <v>0</v>
      </c>
      <c r="T314" s="2">
        <v>0</v>
      </c>
      <c r="U314" s="2">
        <v>1</v>
      </c>
      <c r="V314" s="2">
        <v>0</v>
      </c>
      <c r="W314" s="2">
        <v>0</v>
      </c>
      <c r="X314" s="2">
        <v>0</v>
      </c>
      <c r="Y314" s="2">
        <v>2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1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5">
        <v>15.5</v>
      </c>
      <c r="AR314" s="6">
        <v>527.3498932691475</v>
      </c>
      <c r="AS314" s="6">
        <v>612.0786196525366</v>
      </c>
      <c r="AT314" s="6">
        <v>0.45966204253898013</v>
      </c>
    </row>
    <row r="315" spans="3:46" ht="12.75">
      <c r="C315" s="2">
        <v>91034</v>
      </c>
      <c r="D315" s="2">
        <v>1</v>
      </c>
      <c r="E315" s="2">
        <v>1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1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1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1</v>
      </c>
      <c r="AA315" s="2">
        <v>1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1</v>
      </c>
      <c r="AI315" s="2">
        <v>0</v>
      </c>
      <c r="AJ315" s="2">
        <v>0</v>
      </c>
      <c r="AK315" s="2">
        <v>1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5">
        <v>14.1</v>
      </c>
      <c r="AR315" s="6">
        <v>437.39500937466755</v>
      </c>
      <c r="AS315" s="6">
        <v>2214.5221818729387</v>
      </c>
      <c r="AT315" s="6">
        <v>0.08124636133743479</v>
      </c>
    </row>
    <row r="316" spans="3:46" ht="12.75">
      <c r="C316" s="2">
        <v>91035</v>
      </c>
      <c r="D316" s="2">
        <v>1</v>
      </c>
      <c r="E316" s="2">
        <v>1</v>
      </c>
      <c r="F316" s="2">
        <v>0</v>
      </c>
      <c r="G316" s="2">
        <v>0</v>
      </c>
      <c r="H316" s="2">
        <v>0</v>
      </c>
      <c r="I316" s="2">
        <v>0</v>
      </c>
      <c r="J316" s="2">
        <v>2</v>
      </c>
      <c r="K316" s="2">
        <v>0</v>
      </c>
      <c r="L316" s="2">
        <v>0</v>
      </c>
      <c r="M316" s="2">
        <v>0</v>
      </c>
      <c r="N316" s="2">
        <v>4</v>
      </c>
      <c r="O316" s="2">
        <v>0</v>
      </c>
      <c r="P316" s="2">
        <v>0</v>
      </c>
      <c r="Q316" s="2">
        <v>1</v>
      </c>
      <c r="R316" s="2">
        <v>0</v>
      </c>
      <c r="S316" s="2">
        <v>0</v>
      </c>
      <c r="T316" s="2">
        <v>2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5</v>
      </c>
      <c r="AQ316" s="5">
        <v>16.1</v>
      </c>
      <c r="AR316" s="6">
        <v>571.3596850269333</v>
      </c>
      <c r="AS316" s="6">
        <v>151.47368268388888</v>
      </c>
      <c r="AT316" s="6">
        <v>0.45966204253898013</v>
      </c>
    </row>
    <row r="317" spans="3:46" ht="12.75">
      <c r="C317" s="2">
        <v>91036</v>
      </c>
      <c r="D317" s="2">
        <v>0</v>
      </c>
      <c r="E317" s="2">
        <v>1</v>
      </c>
      <c r="F317" s="2">
        <v>0</v>
      </c>
      <c r="G317" s="2">
        <v>0</v>
      </c>
      <c r="H317" s="2">
        <v>0</v>
      </c>
      <c r="I317" s="2">
        <v>0</v>
      </c>
      <c r="J317" s="2">
        <v>2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1</v>
      </c>
      <c r="T317" s="2">
        <v>0</v>
      </c>
      <c r="U317" s="2">
        <v>0</v>
      </c>
      <c r="V317" s="2">
        <v>0</v>
      </c>
      <c r="W317" s="2">
        <v>1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5">
        <v>14.5</v>
      </c>
      <c r="AR317" s="6">
        <v>340.7671875861702</v>
      </c>
      <c r="AS317" s="6">
        <v>183.0529412523544</v>
      </c>
      <c r="AT317" s="6">
        <v>0.4596620425389659</v>
      </c>
    </row>
    <row r="318" spans="3:46" ht="12.75">
      <c r="C318" s="2">
        <v>91037</v>
      </c>
      <c r="D318" s="2">
        <v>0</v>
      </c>
      <c r="E318" s="2">
        <v>1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1</v>
      </c>
      <c r="L318" s="2">
        <v>0</v>
      </c>
      <c r="M318" s="2">
        <v>0</v>
      </c>
      <c r="N318" s="2">
        <v>0</v>
      </c>
      <c r="O318" s="2">
        <v>0</v>
      </c>
      <c r="P318" s="2">
        <v>2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1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5">
        <v>20.7</v>
      </c>
      <c r="AR318" s="6">
        <v>715.4625768411752</v>
      </c>
      <c r="AS318" s="6">
        <v>544.3454463656947</v>
      </c>
      <c r="AT318" s="6">
        <v>0.45966204253898013</v>
      </c>
    </row>
    <row r="319" spans="3:46" ht="12.75">
      <c r="C319" s="2">
        <v>91038</v>
      </c>
      <c r="D319" s="2">
        <v>0</v>
      </c>
      <c r="E319" s="2">
        <v>1</v>
      </c>
      <c r="F319" s="2">
        <v>0</v>
      </c>
      <c r="G319" s="2">
        <v>1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6</v>
      </c>
      <c r="O319" s="2">
        <v>0</v>
      </c>
      <c r="P319" s="2">
        <v>1</v>
      </c>
      <c r="Q319" s="2">
        <v>0</v>
      </c>
      <c r="R319" s="2">
        <v>0</v>
      </c>
      <c r="S319" s="2">
        <v>0</v>
      </c>
      <c r="T319" s="2">
        <v>1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1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5">
        <v>14</v>
      </c>
      <c r="AR319" s="6">
        <v>431.5906574002837</v>
      </c>
      <c r="AS319" s="6">
        <v>1446.3802768982582</v>
      </c>
      <c r="AT319" s="6">
        <v>0.9643661177716467</v>
      </c>
    </row>
    <row r="320" spans="3:46" ht="12.75">
      <c r="C320" s="2">
        <v>91039</v>
      </c>
      <c r="D320" s="2">
        <v>0</v>
      </c>
      <c r="E320" s="2">
        <v>1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3</v>
      </c>
      <c r="O320" s="2">
        <v>4</v>
      </c>
      <c r="P320" s="2">
        <v>2</v>
      </c>
      <c r="Q320" s="2">
        <v>0</v>
      </c>
      <c r="R320" s="2">
        <v>0</v>
      </c>
      <c r="S320" s="2">
        <v>1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1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3</v>
      </c>
      <c r="AG320" s="2">
        <v>0</v>
      </c>
      <c r="AH320" s="2">
        <v>1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5">
        <v>13.399999999999999</v>
      </c>
      <c r="AR320" s="6">
        <v>298.7485620335108</v>
      </c>
      <c r="AS320" s="6">
        <v>2972.75290034605</v>
      </c>
      <c r="AT320" s="6">
        <v>0.45966204253886644</v>
      </c>
    </row>
    <row r="321" spans="3:46" ht="13.5" thickBot="1">
      <c r="C321" s="2">
        <v>91040</v>
      </c>
      <c r="D321" s="2">
        <v>0</v>
      </c>
      <c r="E321" s="2">
        <v>1</v>
      </c>
      <c r="F321" s="2">
        <v>0</v>
      </c>
      <c r="G321" s="2">
        <v>0</v>
      </c>
      <c r="H321" s="2">
        <v>0</v>
      </c>
      <c r="I321" s="2">
        <v>0</v>
      </c>
      <c r="J321" s="2">
        <v>1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1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2</v>
      </c>
      <c r="AA321" s="2">
        <v>1</v>
      </c>
      <c r="AB321" s="2">
        <v>0</v>
      </c>
      <c r="AC321" s="2">
        <v>1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5">
        <v>14.5</v>
      </c>
      <c r="AR321" s="6">
        <v>461.4035987109715</v>
      </c>
      <c r="AS321" s="6">
        <v>1031.8297981710296</v>
      </c>
      <c r="AT321" s="6">
        <v>0.45966204253898013</v>
      </c>
    </row>
    <row r="322" spans="3:46" ht="12.75">
      <c r="C322" s="10" t="s">
        <v>105</v>
      </c>
      <c r="D322" s="10">
        <f aca="true" t="shared" si="28" ref="D322:J322">SUM(D283:D321)</f>
        <v>17</v>
      </c>
      <c r="E322" s="10">
        <f t="shared" si="28"/>
        <v>19</v>
      </c>
      <c r="F322" s="10">
        <f t="shared" si="28"/>
        <v>12</v>
      </c>
      <c r="G322" s="10">
        <f t="shared" si="28"/>
        <v>12</v>
      </c>
      <c r="H322" s="10">
        <f t="shared" si="28"/>
        <v>1</v>
      </c>
      <c r="I322" s="10">
        <f t="shared" si="28"/>
        <v>6</v>
      </c>
      <c r="J322" s="10">
        <f t="shared" si="28"/>
        <v>33</v>
      </c>
      <c r="K322" s="10">
        <f aca="true" t="shared" si="29" ref="K322:AP322">SUM(K283:K321)</f>
        <v>1</v>
      </c>
      <c r="L322" s="10">
        <f t="shared" si="29"/>
        <v>1</v>
      </c>
      <c r="M322" s="10">
        <f t="shared" si="29"/>
        <v>0</v>
      </c>
      <c r="N322" s="10">
        <f t="shared" si="29"/>
        <v>67</v>
      </c>
      <c r="O322" s="10">
        <f t="shared" si="29"/>
        <v>5</v>
      </c>
      <c r="P322" s="10">
        <f t="shared" si="29"/>
        <v>21</v>
      </c>
      <c r="Q322" s="10">
        <f t="shared" si="29"/>
        <v>6</v>
      </c>
      <c r="R322" s="10">
        <f t="shared" si="29"/>
        <v>1</v>
      </c>
      <c r="S322" s="10">
        <f t="shared" si="29"/>
        <v>17</v>
      </c>
      <c r="T322" s="10">
        <f t="shared" si="29"/>
        <v>16</v>
      </c>
      <c r="U322" s="10">
        <f t="shared" si="29"/>
        <v>5</v>
      </c>
      <c r="V322" s="10">
        <f t="shared" si="29"/>
        <v>1</v>
      </c>
      <c r="W322" s="10">
        <f t="shared" si="29"/>
        <v>1</v>
      </c>
      <c r="X322" s="10">
        <f t="shared" si="29"/>
        <v>3</v>
      </c>
      <c r="Y322" s="10">
        <f t="shared" si="29"/>
        <v>12</v>
      </c>
      <c r="Z322" s="10">
        <f t="shared" si="29"/>
        <v>17</v>
      </c>
      <c r="AA322" s="10">
        <f t="shared" si="29"/>
        <v>3</v>
      </c>
      <c r="AB322" s="10">
        <f t="shared" si="29"/>
        <v>2</v>
      </c>
      <c r="AC322" s="10">
        <f t="shared" si="29"/>
        <v>2</v>
      </c>
      <c r="AD322" s="10">
        <f t="shared" si="29"/>
        <v>3</v>
      </c>
      <c r="AE322" s="10">
        <f t="shared" si="29"/>
        <v>0</v>
      </c>
      <c r="AF322" s="10">
        <f t="shared" si="29"/>
        <v>19</v>
      </c>
      <c r="AG322" s="10">
        <f t="shared" si="29"/>
        <v>0</v>
      </c>
      <c r="AH322" s="10">
        <f t="shared" si="29"/>
        <v>15</v>
      </c>
      <c r="AI322" s="10">
        <f t="shared" si="29"/>
        <v>2</v>
      </c>
      <c r="AJ322" s="10">
        <f t="shared" si="29"/>
        <v>22</v>
      </c>
      <c r="AK322" s="10">
        <f t="shared" si="29"/>
        <v>2</v>
      </c>
      <c r="AL322" s="10">
        <f t="shared" si="29"/>
        <v>1</v>
      </c>
      <c r="AM322" s="10">
        <f t="shared" si="29"/>
        <v>1</v>
      </c>
      <c r="AN322" s="10">
        <f t="shared" si="29"/>
        <v>0</v>
      </c>
      <c r="AO322" s="10">
        <f t="shared" si="29"/>
        <v>0</v>
      </c>
      <c r="AP322" s="10">
        <f t="shared" si="29"/>
        <v>23</v>
      </c>
      <c r="AQ322" s="11"/>
      <c r="AR322" s="12"/>
      <c r="AS322" s="12"/>
      <c r="AT322" s="26"/>
    </row>
    <row r="323" spans="3:46" ht="12.75">
      <c r="C323" s="2" t="s">
        <v>197</v>
      </c>
      <c r="D323" s="2">
        <f aca="true" t="shared" si="30" ref="D323:AP323">D322/39</f>
        <v>0.4358974358974359</v>
      </c>
      <c r="E323" s="2">
        <f t="shared" si="30"/>
        <v>0.48717948717948717</v>
      </c>
      <c r="F323" s="2">
        <f t="shared" si="30"/>
        <v>0.3076923076923077</v>
      </c>
      <c r="G323" s="2">
        <f t="shared" si="30"/>
        <v>0.3076923076923077</v>
      </c>
      <c r="H323" s="2">
        <f t="shared" si="30"/>
        <v>0.02564102564102564</v>
      </c>
      <c r="I323" s="2">
        <f t="shared" si="30"/>
        <v>0.15384615384615385</v>
      </c>
      <c r="J323" s="2">
        <f t="shared" si="30"/>
        <v>0.8461538461538461</v>
      </c>
      <c r="K323" s="2">
        <f t="shared" si="30"/>
        <v>0.02564102564102564</v>
      </c>
      <c r="L323" s="2">
        <f t="shared" si="30"/>
        <v>0.02564102564102564</v>
      </c>
      <c r="M323" s="2">
        <f t="shared" si="30"/>
        <v>0</v>
      </c>
      <c r="N323" s="2">
        <f t="shared" si="30"/>
        <v>1.7179487179487178</v>
      </c>
      <c r="O323" s="2">
        <f t="shared" si="30"/>
        <v>0.1282051282051282</v>
      </c>
      <c r="P323" s="2">
        <f t="shared" si="30"/>
        <v>0.5384615384615384</v>
      </c>
      <c r="Q323" s="2">
        <f t="shared" si="30"/>
        <v>0.15384615384615385</v>
      </c>
      <c r="R323" s="2">
        <f t="shared" si="30"/>
        <v>0.02564102564102564</v>
      </c>
      <c r="S323" s="2">
        <f t="shared" si="30"/>
        <v>0.4358974358974359</v>
      </c>
      <c r="T323" s="2">
        <f t="shared" si="30"/>
        <v>0.41025641025641024</v>
      </c>
      <c r="U323" s="2">
        <f t="shared" si="30"/>
        <v>0.1282051282051282</v>
      </c>
      <c r="V323" s="2">
        <f t="shared" si="30"/>
        <v>0.02564102564102564</v>
      </c>
      <c r="W323" s="2">
        <f t="shared" si="30"/>
        <v>0.02564102564102564</v>
      </c>
      <c r="X323" s="2">
        <f t="shared" si="30"/>
        <v>0.07692307692307693</v>
      </c>
      <c r="Y323" s="2">
        <f t="shared" si="30"/>
        <v>0.3076923076923077</v>
      </c>
      <c r="Z323" s="2">
        <f t="shared" si="30"/>
        <v>0.4358974358974359</v>
      </c>
      <c r="AA323" s="2">
        <f t="shared" si="30"/>
        <v>0.07692307692307693</v>
      </c>
      <c r="AB323" s="2">
        <f t="shared" si="30"/>
        <v>0.05128205128205128</v>
      </c>
      <c r="AC323" s="2">
        <f t="shared" si="30"/>
        <v>0.05128205128205128</v>
      </c>
      <c r="AD323" s="2">
        <f t="shared" si="30"/>
        <v>0.07692307692307693</v>
      </c>
      <c r="AE323" s="2">
        <f t="shared" si="30"/>
        <v>0</v>
      </c>
      <c r="AF323" s="2">
        <f t="shared" si="30"/>
        <v>0.48717948717948717</v>
      </c>
      <c r="AG323" s="2">
        <f t="shared" si="30"/>
        <v>0</v>
      </c>
      <c r="AH323" s="2">
        <f t="shared" si="30"/>
        <v>0.38461538461538464</v>
      </c>
      <c r="AI323" s="2">
        <f t="shared" si="30"/>
        <v>0.05128205128205128</v>
      </c>
      <c r="AJ323" s="2">
        <f t="shared" si="30"/>
        <v>0.5641025641025641</v>
      </c>
      <c r="AK323" s="2">
        <f t="shared" si="30"/>
        <v>0.05128205128205128</v>
      </c>
      <c r="AL323" s="2">
        <f t="shared" si="30"/>
        <v>0.02564102564102564</v>
      </c>
      <c r="AM323" s="2">
        <f t="shared" si="30"/>
        <v>0.02564102564102564</v>
      </c>
      <c r="AN323" s="2">
        <f t="shared" si="30"/>
        <v>0</v>
      </c>
      <c r="AO323" s="2">
        <f t="shared" si="30"/>
        <v>0</v>
      </c>
      <c r="AP323" s="2">
        <f t="shared" si="30"/>
        <v>0.5897435897435898</v>
      </c>
      <c r="AQ323" s="13"/>
      <c r="AR323" s="6"/>
      <c r="AT323" s="7"/>
    </row>
    <row r="324" spans="3:46" ht="12.75">
      <c r="C324" s="2" t="s">
        <v>108</v>
      </c>
      <c r="D324" s="2">
        <v>13</v>
      </c>
      <c r="E324" s="2">
        <v>19</v>
      </c>
      <c r="F324" s="2">
        <v>12</v>
      </c>
      <c r="G324" s="2">
        <v>12</v>
      </c>
      <c r="H324" s="2">
        <v>1</v>
      </c>
      <c r="I324" s="2">
        <v>6</v>
      </c>
      <c r="J324" s="2">
        <v>14</v>
      </c>
      <c r="K324" s="2">
        <v>1</v>
      </c>
      <c r="L324" s="2">
        <v>1</v>
      </c>
      <c r="M324" s="2">
        <v>0</v>
      </c>
      <c r="N324" s="2">
        <v>27</v>
      </c>
      <c r="O324" s="2">
        <v>2</v>
      </c>
      <c r="P324" s="2">
        <v>14</v>
      </c>
      <c r="Q324" s="2">
        <v>6</v>
      </c>
      <c r="R324" s="2">
        <v>1</v>
      </c>
      <c r="S324" s="2">
        <v>13</v>
      </c>
      <c r="T324" s="2">
        <v>13</v>
      </c>
      <c r="U324" s="2">
        <v>5</v>
      </c>
      <c r="V324" s="2">
        <v>1</v>
      </c>
      <c r="W324" s="2">
        <v>1</v>
      </c>
      <c r="X324" s="2">
        <v>2</v>
      </c>
      <c r="Y324" s="2">
        <v>8</v>
      </c>
      <c r="Z324" s="2">
        <v>13</v>
      </c>
      <c r="AA324" s="2">
        <v>3</v>
      </c>
      <c r="AB324" s="2">
        <v>2</v>
      </c>
      <c r="AC324" s="2">
        <v>2</v>
      </c>
      <c r="AD324" s="2">
        <v>2</v>
      </c>
      <c r="AE324" s="2">
        <v>0</v>
      </c>
      <c r="AF324" s="2">
        <v>14</v>
      </c>
      <c r="AG324" s="2">
        <v>0</v>
      </c>
      <c r="AH324" s="2">
        <v>10</v>
      </c>
      <c r="AI324" s="2">
        <v>2</v>
      </c>
      <c r="AJ324" s="2">
        <v>14</v>
      </c>
      <c r="AK324" s="2">
        <v>2</v>
      </c>
      <c r="AL324" s="2">
        <v>1</v>
      </c>
      <c r="AM324" s="2">
        <v>1</v>
      </c>
      <c r="AN324" s="2">
        <v>0</v>
      </c>
      <c r="AO324" s="2">
        <v>0</v>
      </c>
      <c r="AP324" s="2">
        <v>10</v>
      </c>
      <c r="AQ324" s="5"/>
      <c r="AR324" s="6"/>
      <c r="AT324" s="7"/>
    </row>
    <row r="325" spans="3:46" ht="12.75">
      <c r="C325" s="2" t="s">
        <v>198</v>
      </c>
      <c r="D325" s="2">
        <f>(D324/39)*100</f>
        <v>33.33333333333333</v>
      </c>
      <c r="E325" s="2">
        <f aca="true" t="shared" si="31" ref="E325:J325">(E324/39)*100</f>
        <v>48.717948717948715</v>
      </c>
      <c r="F325" s="2">
        <f t="shared" si="31"/>
        <v>30.76923076923077</v>
      </c>
      <c r="G325" s="2">
        <f t="shared" si="31"/>
        <v>30.76923076923077</v>
      </c>
      <c r="H325" s="2">
        <f t="shared" si="31"/>
        <v>2.564102564102564</v>
      </c>
      <c r="I325" s="2">
        <f t="shared" si="31"/>
        <v>15.384615384615385</v>
      </c>
      <c r="J325" s="2">
        <f t="shared" si="31"/>
        <v>35.8974358974359</v>
      </c>
      <c r="K325" s="2">
        <f aca="true" t="shared" si="32" ref="K325:AP325">(K324/39)*100</f>
        <v>2.564102564102564</v>
      </c>
      <c r="L325" s="2">
        <f t="shared" si="32"/>
        <v>2.564102564102564</v>
      </c>
      <c r="M325" s="2">
        <f t="shared" si="32"/>
        <v>0</v>
      </c>
      <c r="N325" s="2">
        <f t="shared" si="32"/>
        <v>69.23076923076923</v>
      </c>
      <c r="O325" s="2">
        <f t="shared" si="32"/>
        <v>5.128205128205128</v>
      </c>
      <c r="P325" s="2">
        <f t="shared" si="32"/>
        <v>35.8974358974359</v>
      </c>
      <c r="Q325" s="2">
        <f t="shared" si="32"/>
        <v>15.384615384615385</v>
      </c>
      <c r="R325" s="2">
        <f t="shared" si="32"/>
        <v>2.564102564102564</v>
      </c>
      <c r="S325" s="2">
        <f t="shared" si="32"/>
        <v>33.33333333333333</v>
      </c>
      <c r="T325" s="2">
        <f t="shared" si="32"/>
        <v>33.33333333333333</v>
      </c>
      <c r="U325" s="2">
        <f t="shared" si="32"/>
        <v>12.82051282051282</v>
      </c>
      <c r="V325" s="2">
        <f t="shared" si="32"/>
        <v>2.564102564102564</v>
      </c>
      <c r="W325" s="2">
        <f t="shared" si="32"/>
        <v>2.564102564102564</v>
      </c>
      <c r="X325" s="2">
        <f t="shared" si="32"/>
        <v>5.128205128205128</v>
      </c>
      <c r="Y325" s="2">
        <f t="shared" si="32"/>
        <v>20.51282051282051</v>
      </c>
      <c r="Z325" s="2">
        <f t="shared" si="32"/>
        <v>33.33333333333333</v>
      </c>
      <c r="AA325" s="2">
        <f t="shared" si="32"/>
        <v>7.6923076923076925</v>
      </c>
      <c r="AB325" s="2">
        <f t="shared" si="32"/>
        <v>5.128205128205128</v>
      </c>
      <c r="AC325" s="2">
        <f t="shared" si="32"/>
        <v>5.128205128205128</v>
      </c>
      <c r="AD325" s="2">
        <f t="shared" si="32"/>
        <v>5.128205128205128</v>
      </c>
      <c r="AE325" s="2">
        <f t="shared" si="32"/>
        <v>0</v>
      </c>
      <c r="AF325" s="2">
        <f t="shared" si="32"/>
        <v>35.8974358974359</v>
      </c>
      <c r="AG325" s="2">
        <f t="shared" si="32"/>
        <v>0</v>
      </c>
      <c r="AH325" s="2">
        <f t="shared" si="32"/>
        <v>25.64102564102564</v>
      </c>
      <c r="AI325" s="2">
        <f t="shared" si="32"/>
        <v>5.128205128205128</v>
      </c>
      <c r="AJ325" s="2">
        <f t="shared" si="32"/>
        <v>35.8974358974359</v>
      </c>
      <c r="AK325" s="2">
        <f t="shared" si="32"/>
        <v>5.128205128205128</v>
      </c>
      <c r="AL325" s="2">
        <f t="shared" si="32"/>
        <v>2.564102564102564</v>
      </c>
      <c r="AM325" s="2">
        <f t="shared" si="32"/>
        <v>2.564102564102564</v>
      </c>
      <c r="AN325" s="2">
        <f t="shared" si="32"/>
        <v>0</v>
      </c>
      <c r="AO325" s="2">
        <f t="shared" si="32"/>
        <v>0</v>
      </c>
      <c r="AP325" s="2">
        <f t="shared" si="32"/>
        <v>25.64102564102564</v>
      </c>
      <c r="AQ325" s="5"/>
      <c r="AR325" s="6"/>
      <c r="AT325" s="7"/>
    </row>
    <row r="326" spans="44:46" ht="12.75">
      <c r="AR326" s="6"/>
      <c r="AT326" s="7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Frankfurt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L. Rodland</dc:creator>
  <cp:keywords/>
  <dc:description/>
  <cp:lastModifiedBy>Dave Rodland</cp:lastModifiedBy>
  <dcterms:created xsi:type="dcterms:W3CDTF">2012-08-07T19:12:23Z</dcterms:created>
  <dcterms:modified xsi:type="dcterms:W3CDTF">2013-03-26T20:40:05Z</dcterms:modified>
  <cp:category/>
  <cp:version/>
  <cp:contentType/>
  <cp:contentStatus/>
</cp:coreProperties>
</file>